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m\Desktop\FOTOS ALMA\"/>
    </mc:Choice>
  </mc:AlternateContent>
  <xr:revisionPtr revIDLastSave="0" documentId="8_{AE62C87C-9892-4E84-8B60-AC49A460F1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MULADOR" sheetId="9" r:id="rId1"/>
    <sheet name="Hoja1" sheetId="3" state="hidden" r:id="rId2"/>
    <sheet name="Hoja2" sheetId="4" state="hidden" r:id="rId3"/>
    <sheet name="ABF Información general" sheetId="8" state="hidden" r:id="rId4"/>
    <sheet name="Normas" sheetId="10" state="hidden" r:id="rId5"/>
    <sheet name="Electivo (malla actual)" sheetId="11" state="hidden" r:id="rId6"/>
    <sheet name="Electivos" sheetId="12" state="hidden" r:id="rId7"/>
  </sheets>
  <definedNames>
    <definedName name="_xlnm._FilterDatabase" localSheetId="0" hidden="1">SIMULADOR!$A$15:$Q$73</definedName>
    <definedName name="_xlnm.Print_Area" localSheetId="3">'ABF Información general'!$B$1:$J$64</definedName>
    <definedName name="_xlnm.Print_Area" localSheetId="0">SIMULADOR!$A$5:$Q$73</definedName>
    <definedName name="cred_aprob">SIMULADOR!$H$8</definedName>
    <definedName name="cred_pend">SIMULADOR!$H$8</definedName>
    <definedName name="Creditos">SIMULADOR!$F$15:$F$73</definedName>
    <definedName name="CreditosEquiv">SIMULADOR!$G$15:$G$73</definedName>
    <definedName name="CreditosNM">SIMULADOR!$N$15:$N$73</definedName>
    <definedName name="Situacion">SIMULADOR!$H$15:$H$73</definedName>
    <definedName name="SituacionNM">SIMULADOR!$O$15:$O$73</definedName>
    <definedName name="Tipo">SIMULADOR!$C$15:$C$73</definedName>
    <definedName name="Tipo2">SIMULADOR!$D$15:$D$73</definedName>
    <definedName name="tot_cred_2014">'ABF Información general'!$E$64</definedName>
    <definedName name="tot_cred_2015">'ABF Información general'!$J$64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4" i="9" l="1"/>
  <c r="N64" i="9" s="1"/>
  <c r="G72" i="9"/>
  <c r="F72" i="9"/>
  <c r="H72" i="9" s="1"/>
  <c r="B72" i="9"/>
  <c r="G71" i="9"/>
  <c r="F71" i="9"/>
  <c r="H71" i="9" s="1"/>
  <c r="B71" i="9"/>
  <c r="G70" i="9"/>
  <c r="F70" i="9"/>
  <c r="H70" i="9" s="1"/>
  <c r="B70" i="9"/>
  <c r="G67" i="9"/>
  <c r="F67" i="9"/>
  <c r="H67" i="9" s="1"/>
  <c r="B67" i="9"/>
  <c r="G56" i="9"/>
  <c r="F56" i="9"/>
  <c r="H56" i="9" s="1"/>
  <c r="B56" i="9"/>
  <c r="G50" i="9"/>
  <c r="F50" i="9"/>
  <c r="H50" i="9" s="1"/>
  <c r="B50" i="9"/>
  <c r="O70" i="9"/>
  <c r="N70" i="9" s="1"/>
  <c r="O69" i="9"/>
  <c r="O66" i="9"/>
  <c r="N66" i="9" s="1"/>
  <c r="O65" i="9"/>
  <c r="N65" i="9" s="1"/>
  <c r="O63" i="9"/>
  <c r="N63" i="9" s="1"/>
  <c r="O61" i="9"/>
  <c r="N61" i="9" s="1"/>
  <c r="O60" i="9"/>
  <c r="N60" i="9" s="1"/>
  <c r="O59" i="9"/>
  <c r="N59" i="9" s="1"/>
  <c r="O58" i="9"/>
  <c r="N58" i="9" s="1"/>
  <c r="O57" i="9"/>
  <c r="N57" i="9" s="1"/>
  <c r="O54" i="9"/>
  <c r="O53" i="9"/>
  <c r="O52" i="9"/>
  <c r="O51" i="9"/>
  <c r="O47" i="9"/>
  <c r="O45" i="9"/>
  <c r="O44" i="9"/>
  <c r="O41" i="9"/>
  <c r="O40" i="9"/>
  <c r="O39" i="9"/>
  <c r="O37" i="9"/>
  <c r="O36" i="9"/>
  <c r="O35" i="9"/>
  <c r="O34" i="9"/>
  <c r="O33" i="9"/>
  <c r="O32" i="9"/>
  <c r="O31" i="9"/>
  <c r="O30" i="9"/>
  <c r="O29" i="9"/>
  <c r="O27" i="9"/>
  <c r="O26" i="9"/>
  <c r="O25" i="9"/>
  <c r="O24" i="9"/>
  <c r="O23" i="9"/>
  <c r="O22" i="9"/>
  <c r="O21" i="9"/>
  <c r="O20" i="9"/>
  <c r="O19" i="9"/>
  <c r="O18" i="9"/>
  <c r="M70" i="9"/>
  <c r="M69" i="9"/>
  <c r="M66" i="9"/>
  <c r="M65" i="9"/>
  <c r="M64" i="9"/>
  <c r="M63" i="9"/>
  <c r="F66" i="9"/>
  <c r="E66" i="9"/>
  <c r="M61" i="9"/>
  <c r="M60" i="9"/>
  <c r="M59" i="9"/>
  <c r="M58" i="9"/>
  <c r="M57" i="9"/>
  <c r="M54" i="9"/>
  <c r="M53" i="9"/>
  <c r="M52" i="9"/>
  <c r="M51" i="9"/>
  <c r="M47" i="9"/>
  <c r="M46" i="9"/>
  <c r="M45" i="9"/>
  <c r="M44" i="9"/>
  <c r="F49" i="9"/>
  <c r="E49" i="9"/>
  <c r="M42" i="9"/>
  <c r="M41" i="9"/>
  <c r="M40" i="9"/>
  <c r="M39" i="9"/>
  <c r="M37" i="9"/>
  <c r="M36" i="9"/>
  <c r="M35" i="9"/>
  <c r="M34" i="9"/>
  <c r="F69" i="9"/>
  <c r="F65" i="9"/>
  <c r="F64" i="9"/>
  <c r="F63" i="9"/>
  <c r="F62" i="9"/>
  <c r="F61" i="9"/>
  <c r="F60" i="9"/>
  <c r="F59" i="9"/>
  <c r="F58" i="9"/>
  <c r="F57" i="9"/>
  <c r="F55" i="9"/>
  <c r="F54" i="9"/>
  <c r="F53" i="9"/>
  <c r="F52" i="9"/>
  <c r="F51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E69" i="9"/>
  <c r="E65" i="9"/>
  <c r="E64" i="9"/>
  <c r="E63" i="9"/>
  <c r="E62" i="9"/>
  <c r="E61" i="9"/>
  <c r="E60" i="9"/>
  <c r="E59" i="9"/>
  <c r="E58" i="9"/>
  <c r="E57" i="9"/>
  <c r="E55" i="9"/>
  <c r="E54" i="9"/>
  <c r="E53" i="9"/>
  <c r="E52" i="9"/>
  <c r="E51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M33" i="9"/>
  <c r="M32" i="9"/>
  <c r="M31" i="9"/>
  <c r="M30" i="9"/>
  <c r="M29" i="9"/>
  <c r="F33" i="9"/>
  <c r="F32" i="9"/>
  <c r="F31" i="9"/>
  <c r="F30" i="9"/>
  <c r="F29" i="9"/>
  <c r="E33" i="9"/>
  <c r="E32" i="9"/>
  <c r="E31" i="9"/>
  <c r="E30" i="9"/>
  <c r="E29" i="9"/>
  <c r="M27" i="9"/>
  <c r="M26" i="9"/>
  <c r="M25" i="9"/>
  <c r="M24" i="9"/>
  <c r="M23" i="9"/>
  <c r="F28" i="9"/>
  <c r="F27" i="9"/>
  <c r="F26" i="9"/>
  <c r="F25" i="9"/>
  <c r="F24" i="9"/>
  <c r="F23" i="9"/>
  <c r="E28" i="9"/>
  <c r="E27" i="9"/>
  <c r="E26" i="9"/>
  <c r="E25" i="9"/>
  <c r="E24" i="9"/>
  <c r="E23" i="9"/>
  <c r="N53" i="9" l="1"/>
  <c r="N54" i="9"/>
  <c r="N52" i="9"/>
  <c r="N51" i="9"/>
  <c r="N47" i="9"/>
  <c r="N46" i="9"/>
  <c r="N45" i="9"/>
  <c r="N42" i="9"/>
  <c r="N44" i="9"/>
  <c r="N33" i="9"/>
  <c r="N41" i="9"/>
  <c r="N40" i="9"/>
  <c r="N39" i="9"/>
  <c r="N37" i="9"/>
  <c r="N36" i="9"/>
  <c r="N35" i="9"/>
  <c r="N34" i="9"/>
  <c r="N27" i="9"/>
  <c r="N32" i="9"/>
  <c r="N31" i="9"/>
  <c r="N30" i="9"/>
  <c r="N29" i="9"/>
  <c r="N26" i="9"/>
  <c r="N25" i="9"/>
  <c r="N24" i="9"/>
  <c r="N23" i="9"/>
  <c r="N22" i="9"/>
  <c r="N21" i="9"/>
  <c r="N20" i="9"/>
  <c r="N19" i="9"/>
  <c r="J64" i="8" l="1"/>
  <c r="E64" i="8" l="1"/>
  <c r="H13" i="9" l="1"/>
  <c r="N69" i="9"/>
  <c r="H8" i="9" l="1"/>
  <c r="E7" i="12"/>
  <c r="E11" i="12"/>
  <c r="E15" i="12"/>
  <c r="E19" i="12"/>
  <c r="E23" i="12"/>
  <c r="E27" i="12"/>
  <c r="E31" i="12"/>
  <c r="E35" i="12"/>
  <c r="E39" i="12"/>
  <c r="E43" i="12"/>
  <c r="E47" i="12"/>
  <c r="E51" i="12"/>
  <c r="E55" i="12"/>
  <c r="E59" i="12"/>
  <c r="E63" i="12"/>
  <c r="E13" i="12"/>
  <c r="E21" i="12"/>
  <c r="E25" i="12"/>
  <c r="E33" i="12"/>
  <c r="E45" i="12"/>
  <c r="E53" i="12"/>
  <c r="E61" i="12"/>
  <c r="E14" i="12"/>
  <c r="E22" i="12"/>
  <c r="E30" i="12"/>
  <c r="E38" i="12"/>
  <c r="E46" i="12"/>
  <c r="E58" i="12"/>
  <c r="E8" i="12"/>
  <c r="E12" i="12"/>
  <c r="E16" i="12"/>
  <c r="E20" i="12"/>
  <c r="E24" i="12"/>
  <c r="E28" i="12"/>
  <c r="E32" i="12"/>
  <c r="E36" i="12"/>
  <c r="E40" i="12"/>
  <c r="E44" i="12"/>
  <c r="E48" i="12"/>
  <c r="E52" i="12"/>
  <c r="E56" i="12"/>
  <c r="E60" i="12"/>
  <c r="E64" i="12"/>
  <c r="E9" i="12"/>
  <c r="E17" i="12"/>
  <c r="E29" i="12"/>
  <c r="E37" i="12"/>
  <c r="E41" i="12"/>
  <c r="E49" i="12"/>
  <c r="E57" i="12"/>
  <c r="E10" i="12"/>
  <c r="E18" i="12"/>
  <c r="E26" i="12"/>
  <c r="E34" i="12"/>
  <c r="E42" i="12"/>
  <c r="E50" i="12"/>
  <c r="E54" i="12"/>
  <c r="E62" i="12"/>
  <c r="E3" i="12"/>
  <c r="E2" i="12"/>
  <c r="E5" i="12"/>
  <c r="E6" i="12"/>
  <c r="E4" i="12"/>
  <c r="H11" i="9"/>
  <c r="H12" i="9" s="1"/>
  <c r="H14" i="9" l="1"/>
  <c r="O11" i="9"/>
  <c r="O12" i="9" s="1"/>
  <c r="Q46" i="9" l="1"/>
  <c r="Q42" i="9"/>
  <c r="N18" i="9"/>
  <c r="L32" i="3"/>
  <c r="O8" i="9" l="1"/>
  <c r="O13" i="9"/>
  <c r="H9" i="9"/>
  <c r="O9" i="9" l="1"/>
</calcChain>
</file>

<file path=xl/sharedStrings.xml><?xml version="1.0" encoding="utf-8"?>
<sst xmlns="http://schemas.openxmlformats.org/spreadsheetml/2006/main" count="1462" uniqueCount="820">
  <si>
    <t>CARRERA DE INGENIERIA DE GESTIÓN MINERA</t>
  </si>
  <si>
    <t xml:space="preserve">Malla actual </t>
  </si>
  <si>
    <t>Malla nueva vigente desde- 2022-2</t>
  </si>
  <si>
    <t>Créditos Obligatorios
(del nivel 1 al nivel 10)</t>
  </si>
  <si>
    <t>Total</t>
  </si>
  <si>
    <t>Aprobados</t>
  </si>
  <si>
    <t>Convalidados</t>
  </si>
  <si>
    <t>Pendientes</t>
  </si>
  <si>
    <t>Creditos Electivos
(del nivel 1 al nivel 10)</t>
  </si>
  <si>
    <t>Nivel</t>
  </si>
  <si>
    <t>Código</t>
  </si>
  <si>
    <t>Tipo</t>
  </si>
  <si>
    <t>Tipo2</t>
  </si>
  <si>
    <t>Asignatura</t>
  </si>
  <si>
    <t>Créditos</t>
  </si>
  <si>
    <t>CréditosEquiv</t>
  </si>
  <si>
    <t>Situación</t>
  </si>
  <si>
    <t>Requisitos</t>
  </si>
  <si>
    <t>Créditos convalidados</t>
  </si>
  <si>
    <t>Regla de convalidación - malla 2012-2</t>
  </si>
  <si>
    <t xml:space="preserve">HU543 </t>
  </si>
  <si>
    <t>O</t>
  </si>
  <si>
    <t>Comprensión y Producción de Lenguaje I</t>
  </si>
  <si>
    <t>Pendiente</t>
  </si>
  <si>
    <t>HU546 Nivelación de Lenguaje o haber sido exonerado por el proceso de admisión general.</t>
  </si>
  <si>
    <t>HU625</t>
  </si>
  <si>
    <t> Comprensión y Producción de Lenguaje I</t>
  </si>
  <si>
    <t>HU624 Nivelación de Lenguaje o haber sido exonerado por el proceso de admisión general.</t>
  </si>
  <si>
    <t xml:space="preserve">GM64 </t>
  </si>
  <si>
    <t>Dibujo Asistido Por El Computador</t>
  </si>
  <si>
    <t>Aprobado</t>
  </si>
  <si>
    <t>MA638 Nivelación de Matemática o haber sido exonerado por el proceso de admisión general.</t>
  </si>
  <si>
    <t>GM168</t>
  </si>
  <si>
    <t>Dibujo e Introducción al Software minero</t>
  </si>
  <si>
    <t>GM00</t>
  </si>
  <si>
    <t>Introducción a la ingeniería de gestión minera</t>
  </si>
  <si>
    <t>No tiene requisitos</t>
  </si>
  <si>
    <t>GM184</t>
  </si>
  <si>
    <t> Introducción a la ingeniería de gestión minera</t>
  </si>
  <si>
    <t>MA420</t>
  </si>
  <si>
    <t>Matemática Básica</t>
  </si>
  <si>
    <t> Matemática Básica</t>
  </si>
  <si>
    <t>MA465</t>
  </si>
  <si>
    <t>Química</t>
  </si>
  <si>
    <t> Química</t>
  </si>
  <si>
    <t xml:space="preserve">MA05 </t>
  </si>
  <si>
    <t>E</t>
  </si>
  <si>
    <t>MA465 Química</t>
  </si>
  <si>
    <t>MA262</t>
  </si>
  <si>
    <t>MA420 Matemática Básica</t>
  </si>
  <si>
    <t xml:space="preserve">MA262 </t>
  </si>
  <si>
    <t>HU626</t>
  </si>
  <si>
    <t>HU625 Comprensión y Producción de Lenguaje I</t>
  </si>
  <si>
    <t xml:space="preserve">GM67 </t>
  </si>
  <si>
    <t>GM00 Introducción a la ingeniería de gestión minera</t>
  </si>
  <si>
    <t>HU612</t>
  </si>
  <si>
    <t xml:space="preserve">HU193 </t>
  </si>
  <si>
    <t>CI556</t>
  </si>
  <si>
    <t>GM168  Dibujo e Introducción al Software minero</t>
  </si>
  <si>
    <t>CI163</t>
  </si>
  <si>
    <t>GM64 Dibujo Asistido Por El Computador y GM00 Introducción a la ingeniería de gestión minera</t>
  </si>
  <si>
    <t>HU548</t>
  </si>
  <si>
    <t>HU544</t>
  </si>
  <si>
    <t>HU543 Comprensión y Producción de Lenguaje I</t>
  </si>
  <si>
    <t>GM169</t>
  </si>
  <si>
    <t>30 créditos aprobados</t>
  </si>
  <si>
    <t>MA263</t>
  </si>
  <si>
    <t>MA262 Cálculo I</t>
  </si>
  <si>
    <t>MA466</t>
  </si>
  <si>
    <t>MA262 Cálculo I y MA652 Nivelación de Física o haber sido exonerado por el proceso de admisión general.</t>
  </si>
  <si>
    <t>HU159</t>
  </si>
  <si>
    <t>GM99</t>
  </si>
  <si>
    <t>CI163 Topografía</t>
  </si>
  <si>
    <t>CI556 Topografía</t>
  </si>
  <si>
    <t xml:space="preserve">AD2277 </t>
  </si>
  <si>
    <t>50 créditos aprobados</t>
  </si>
  <si>
    <t>MA264</t>
  </si>
  <si>
    <t>MA263 Cálculo II</t>
  </si>
  <si>
    <t>MA642</t>
  </si>
  <si>
    <t xml:space="preserve">CI119 </t>
  </si>
  <si>
    <t>MA466 Física I</t>
  </si>
  <si>
    <t>GM171</t>
  </si>
  <si>
    <t xml:space="preserve">GM32 </t>
  </si>
  <si>
    <t>GM67 Geología</t>
  </si>
  <si>
    <t>GM02</t>
  </si>
  <si>
    <t>GM169 Geología General y Estructural y MA465 Química</t>
  </si>
  <si>
    <t xml:space="preserve">GM02 </t>
  </si>
  <si>
    <t>ELECTIVO DE CARRERA</t>
  </si>
  <si>
    <t xml:space="preserve">EF40 </t>
  </si>
  <si>
    <t>AD2277 Dirección de Empresas</t>
  </si>
  <si>
    <t>GM185</t>
  </si>
  <si>
    <t>GM169 Geología General y Estructural</t>
  </si>
  <si>
    <t xml:space="preserve">MA642 </t>
  </si>
  <si>
    <t>GM68</t>
  </si>
  <si>
    <t>GM169 Geología General y Estructural y 60 créditos aprobados.</t>
  </si>
  <si>
    <t xml:space="preserve">MA462 </t>
  </si>
  <si>
    <t>GM101</t>
  </si>
  <si>
    <t>MA264 Ecuaciones Diferenciales y Álgebra Lineal</t>
  </si>
  <si>
    <t xml:space="preserve">GM46 </t>
  </si>
  <si>
    <t>GM02 Mineralogía y petrología</t>
  </si>
  <si>
    <t>GM172</t>
  </si>
  <si>
    <t>GM168 Dibujo e Introducción al Softwarfe Minero y 60 créditos aprobados.</t>
  </si>
  <si>
    <t>CI168</t>
  </si>
  <si>
    <t>MA263 Cálculo II y CI119 Estática</t>
  </si>
  <si>
    <t xml:space="preserve">GM68 </t>
  </si>
  <si>
    <t>GM32 Geología Estructural</t>
  </si>
  <si>
    <t>GM05</t>
  </si>
  <si>
    <t>GM68 Geología de Yacimientos de Minerales y 80 créditos aprobados</t>
  </si>
  <si>
    <t xml:space="preserve">GM11 </t>
  </si>
  <si>
    <t>GM197</t>
  </si>
  <si>
    <t xml:space="preserve"> 80  créditos aprobados</t>
  </si>
  <si>
    <t xml:space="preserve">GM100 </t>
  </si>
  <si>
    <t>MA642 Estadística Aplicada I</t>
  </si>
  <si>
    <t>GM176</t>
  </si>
  <si>
    <t>GM101 Mecánica de Fluidos</t>
  </si>
  <si>
    <t xml:space="preserve">GM07 </t>
  </si>
  <si>
    <t>GM69</t>
  </si>
  <si>
    <t>GM68 Geología de Yacimientos de Minerales y GM171 Mecánica de materiales para Minería.</t>
  </si>
  <si>
    <t>MA264 Ecuaciones Diferenciales y Álgebra Lineal y MA462 Física II</t>
  </si>
  <si>
    <t>GM32 Geología Estructural y 100 créditos aprobados</t>
  </si>
  <si>
    <t xml:space="preserve">GM05 </t>
  </si>
  <si>
    <t>GM178</t>
  </si>
  <si>
    <t>GM05 Concentración de minerales</t>
  </si>
  <si>
    <t xml:space="preserve">GM34 </t>
  </si>
  <si>
    <t>EF40 Economía para la Gestión (Ing)</t>
  </si>
  <si>
    <t>GM196</t>
  </si>
  <si>
    <t>GM68 Geología de Yacimientos Minerales y MA642 Estadística Aplicada I</t>
  </si>
  <si>
    <t xml:space="preserve">GM102 </t>
  </si>
  <si>
    <t>GM68 Geología de Yacimientos Minerales</t>
  </si>
  <si>
    <t>GM175</t>
  </si>
  <si>
    <t>GM185 Ingeniería De La Voladura, GM 172 Aplicaciones del Software Minero y GM69 Mecánica de Rocas.</t>
  </si>
  <si>
    <t>GM70</t>
  </si>
  <si>
    <t>GM68 Geología de Yacimientos Minerales y GM46 Ingeniería De La Voladura y HU60 Inglés 4 y GM69 Mecánica de Rocas</t>
  </si>
  <si>
    <t>GM173</t>
  </si>
  <si>
    <t>GM197 Legislación minera y 100 creditos aprobados</t>
  </si>
  <si>
    <t xml:space="preserve">GM38 </t>
  </si>
  <si>
    <t>GM07 Legislación minera</t>
  </si>
  <si>
    <t xml:space="preserve">GM74 </t>
  </si>
  <si>
    <t>GM34 Contabilidad Y Gestión De Costos En MinerÍa</t>
  </si>
  <si>
    <t>GM181</t>
  </si>
  <si>
    <t>GM175 Diseño de minas subterráneas</t>
  </si>
  <si>
    <t xml:space="preserve">GM40 </t>
  </si>
  <si>
    <t>GM179</t>
  </si>
  <si>
    <t xml:space="preserve">GM73 </t>
  </si>
  <si>
    <t>GM70 Minería Subterránea</t>
  </si>
  <si>
    <t>GM180</t>
  </si>
  <si>
    <t xml:space="preserve">GM41 </t>
  </si>
  <si>
    <t>GM63</t>
  </si>
  <si>
    <t>GM173 Gest.de RRHH y Responsabilidad Social en Mineria y 120 créditos aprobados.</t>
  </si>
  <si>
    <t xml:space="preserve">GM63 </t>
  </si>
  <si>
    <t>GM38 Resp. Social Y Relaciones Comunitarias En Minería</t>
  </si>
  <si>
    <t>IN397</t>
  </si>
  <si>
    <t>HU61 Inglés 5 y HU159 Seminario de Investigación Académica I y 120 créditos.</t>
  </si>
  <si>
    <t>HU61 Inglés 5 y GM100 Investigación de Operaciones</t>
  </si>
  <si>
    <t xml:space="preserve">GM75 </t>
  </si>
  <si>
    <t>GM73 Minería Superficial</t>
  </si>
  <si>
    <t>GM182</t>
  </si>
  <si>
    <t xml:space="preserve">GM179 Diseño de minas a Tajo Abierto </t>
  </si>
  <si>
    <t xml:space="preserve">GM44 </t>
  </si>
  <si>
    <t>GM74 Gerencia Financiera Para Minería</t>
  </si>
  <si>
    <t>GM177</t>
  </si>
  <si>
    <t>GM181 Gestión de proyectos en Minería</t>
  </si>
  <si>
    <t xml:space="preserve">GM72 </t>
  </si>
  <si>
    <t>GM72</t>
  </si>
  <si>
    <t xml:space="preserve">GM42 </t>
  </si>
  <si>
    <t>IN397 Seminario de Investigación Académica II (Ing)</t>
  </si>
  <si>
    <t>GM42</t>
  </si>
  <si>
    <t>IN397 Seminario de Investigación Académica II (Ing) y GM175 Diseño de minas Subterráneas</t>
  </si>
  <si>
    <t>GM76</t>
  </si>
  <si>
    <t>GM73 Minería Superficial y GM42 Proyecto De Tesis I</t>
  </si>
  <si>
    <t>GM179 Diseño de minas a Tajo Abierto, y haber aprobado 2 créditos de prácticas pre profesionales y GM42 Proyecto De Tesis I.</t>
  </si>
  <si>
    <t>GM44</t>
  </si>
  <si>
    <t>GM181 Gestión de Proyectos en Minería</t>
  </si>
  <si>
    <t>Consulta de currículos</t>
  </si>
  <si>
    <t>Permite consultar los currículos por la Intranet.</t>
  </si>
  <si>
    <t>Design Thinking</t>
  </si>
  <si>
    <t>Electivo de Carrera 1</t>
  </si>
  <si>
    <t>Electivo de Carrera 2</t>
  </si>
  <si>
    <t>Modalidad de</t>
  </si>
  <si>
    <t>               </t>
  </si>
  <si>
    <t>Ciclo académico :</t>
  </si>
  <si>
    <t>                                                                                                                     </t>
  </si>
  <si>
    <t>Administración de Capitales de Largo Plazo</t>
  </si>
  <si>
    <t>Banca, Dinero y Crédito</t>
  </si>
  <si>
    <t>Microfinanzas</t>
  </si>
  <si>
    <t>Planificación Estratégica Aplicada</t>
  </si>
  <si>
    <t>estudio :</t>
  </si>
  <si>
    <t>Carrera :</t>
  </si>
  <si>
    <t>                                                                                       </t>
  </si>
  <si>
    <t>Currículo :</t>
  </si>
  <si>
    <t>Evaluación de Proyectos de Inversión Privada</t>
  </si>
  <si>
    <t>Intrapreneurship</t>
  </si>
  <si>
    <t>Emprendimiento de Negocios Sostenibles: Formulación</t>
  </si>
  <si>
    <t>Emprendimiento de Negocios Sostenibles: Implementación</t>
  </si>
  <si>
    <t>     </t>
  </si>
  <si>
    <t>Ver ciclo inicial?</t>
  </si>
  <si>
    <t>Ver electivos no habilitados?</t>
  </si>
  <si>
    <t>Costos y presupuestos</t>
  </si>
  <si>
    <t>  </t>
  </si>
  <si>
    <t>Administración de la Cadena de Suministros</t>
  </si>
  <si>
    <t>Estrategias de Negociación</t>
  </si>
  <si>
    <t>Investigación de mercados</t>
  </si>
  <si>
    <t>Gestión Comercial</t>
  </si>
  <si>
    <t>Dirección Estratégica</t>
  </si>
  <si>
    <t>Liderazgo y Pensamiento Sistémico</t>
  </si>
  <si>
    <t>Mercado de capitales</t>
  </si>
  <si>
    <t>Finanzas internacionales</t>
  </si>
  <si>
    <t>Administración de Portafolios</t>
  </si>
  <si>
    <t>Econometría</t>
  </si>
  <si>
    <t>Mercados de derivados</t>
  </si>
  <si>
    <t>Administración de Riesgos</t>
  </si>
  <si>
    <t>Dirección financiera</t>
  </si>
  <si>
    <t>Administración y Negocios del Deporte</t>
  </si>
  <si>
    <t>ESTRUCTURA CURRICULAR - PERÍODO 2013-2</t>
  </si>
  <si>
    <t>Business Intelligence &amp; Predictability</t>
  </si>
  <si>
    <t>CÓD</t>
  </si>
  <si>
    <t>ASIGNATURA</t>
  </si>
  <si>
    <t>CRÉD.</t>
  </si>
  <si>
    <t>HORAS SEMANA</t>
  </si>
  <si>
    <t>REQUISITOS</t>
  </si>
  <si>
    <t>Estrategias y Tácticas de Precios</t>
  </si>
  <si>
    <t> NIVEL 01</t>
  </si>
  <si>
    <t>TE</t>
  </si>
  <si>
    <t>PR</t>
  </si>
  <si>
    <t>LA</t>
  </si>
  <si>
    <t>TOT</t>
  </si>
  <si>
    <t>HU03</t>
  </si>
  <si>
    <t> Comprensión y producción de lenguaje I</t>
  </si>
  <si>
    <t>(HU24 Nivelación de lenguaje o</t>
  </si>
  <si>
    <t>Ética y Responsabilidad Social Empresarial</t>
  </si>
  <si>
    <t>haber aprobado la prueba de definición de niveles de Lenguaje)</t>
  </si>
  <si>
    <t>DT18</t>
  </si>
  <si>
    <t> Deportes Grupales</t>
  </si>
  <si>
    <t>Derecho empresarial</t>
  </si>
  <si>
    <t>Comportamiento organizacional</t>
  </si>
  <si>
    <t>Derecho financiero</t>
  </si>
  <si>
    <t>Cross Cultural Management</t>
  </si>
  <si>
    <t>DT01</t>
  </si>
  <si>
    <t> Industria del Deporte</t>
  </si>
  <si>
    <t>MA42</t>
  </si>
  <si>
    <t> Matemática básica (Adm.)</t>
  </si>
  <si>
    <t>(MA240 Nivelación de matemática (Adm-Ec) o</t>
  </si>
  <si>
    <t>haber aprobado la prueba de definición de niveles de Matemáticas)</t>
  </si>
  <si>
    <t>HU193</t>
  </si>
  <si>
    <t> Taller de creatividad</t>
  </si>
  <si>
    <r>
      <t> </t>
    </r>
    <r>
      <rPr>
        <b/>
        <sz val="10"/>
        <color indexed="8"/>
        <rFont val="Arial"/>
        <family val="2"/>
      </rPr>
      <t>TOTAL</t>
    </r>
  </si>
  <si>
    <t> NIVEL 02</t>
  </si>
  <si>
    <t>HU04</t>
  </si>
  <si>
    <t> Comprensión y producción de lenguaje II</t>
  </si>
  <si>
    <t>HU03 Comprensión y producción de lenguaje I</t>
  </si>
  <si>
    <t>DT15</t>
  </si>
  <si>
    <t> Deportes de Combate</t>
  </si>
  <si>
    <t>DT18 Deportes Grupales</t>
  </si>
  <si>
    <t>AF54</t>
  </si>
  <si>
    <t> Introducción a las finanzas</t>
  </si>
  <si>
    <t>MA260</t>
  </si>
  <si>
    <t> Lógica matemática</t>
  </si>
  <si>
    <t>MA42 Matemática básica (Adm.)</t>
  </si>
  <si>
    <t>AM75</t>
  </si>
  <si>
    <t> Marketing</t>
  </si>
  <si>
    <t>AF65</t>
  </si>
  <si>
    <t> Microeconomía</t>
  </si>
  <si>
    <t>HU109</t>
  </si>
  <si>
    <t> Ética y ciudadanía</t>
  </si>
  <si>
    <t> NIVEL 03</t>
  </si>
  <si>
    <t>CA01</t>
  </si>
  <si>
    <t> Contabilidad</t>
  </si>
  <si>
    <t>DT16</t>
  </si>
  <si>
    <t> Deporte a Campo Abierto</t>
  </si>
  <si>
    <t>DT15 Deportes de Combate</t>
  </si>
  <si>
    <t>AD144</t>
  </si>
  <si>
    <t> Fundamentos de la gerencia</t>
  </si>
  <si>
    <t>AF66</t>
  </si>
  <si>
    <t> Macroeconomía</t>
  </si>
  <si>
    <t>AF65 Microeconomía</t>
  </si>
  <si>
    <t>AF102</t>
  </si>
  <si>
    <t> Matemática financiera</t>
  </si>
  <si>
    <t>AF54 Introducción a las finanzas y</t>
  </si>
  <si>
    <t>HU153</t>
  </si>
  <si>
    <t> Seminario integrado de investigación</t>
  </si>
  <si>
    <t>HU187</t>
  </si>
  <si>
    <t> Temas de historia del Perú</t>
  </si>
  <si>
    <t> NIVEL 04</t>
  </si>
  <si>
    <t>CA72</t>
  </si>
  <si>
    <t> Contabilidad intermedia</t>
  </si>
  <si>
    <t>CA01 Contabilidad</t>
  </si>
  <si>
    <t>DT17</t>
  </si>
  <si>
    <t> Deporte en Coliseo</t>
  </si>
  <si>
    <t>DT16 Deporte a Campo Abierto</t>
  </si>
  <si>
    <t>AD170</t>
  </si>
  <si>
    <t> Diseño organizacional y procesos</t>
  </si>
  <si>
    <t>AD144 Fundamentos de la gerencia</t>
  </si>
  <si>
    <t>MA130</t>
  </si>
  <si>
    <t> Estadística aplicada a los negocios</t>
  </si>
  <si>
    <t>2(q)</t>
  </si>
  <si>
    <t>MA260 Lógica matemática</t>
  </si>
  <si>
    <t>AF76</t>
  </si>
  <si>
    <t> Finanzas aplicadas</t>
  </si>
  <si>
    <t>CA01 Contabilidad y</t>
  </si>
  <si>
    <t>AF102 Matemática financiera</t>
  </si>
  <si>
    <t>DE324</t>
  </si>
  <si>
    <t> Introducción al Derecho</t>
  </si>
  <si>
    <t>AH11</t>
  </si>
  <si>
    <t> Psicología General (RR.HH.)</t>
  </si>
  <si>
    <t> NIVEL 05</t>
  </si>
  <si>
    <t>HU80</t>
  </si>
  <si>
    <t> Comunicación en las organizaciones</t>
  </si>
  <si>
    <t>HU04 Comprensión y producción de lenguaje II y</t>
  </si>
  <si>
    <t>80 créditos aprobados</t>
  </si>
  <si>
    <t>CA62</t>
  </si>
  <si>
    <t> Costos y presupuestos</t>
  </si>
  <si>
    <t>CA72 Contabilidad intermedia</t>
  </si>
  <si>
    <t>MA143</t>
  </si>
  <si>
    <t> Estadística experimental</t>
  </si>
  <si>
    <t>MA130 Estadística aplicada a los negocios</t>
  </si>
  <si>
    <t>AH13</t>
  </si>
  <si>
    <t> Individuo, grupo y empresa</t>
  </si>
  <si>
    <t>SI236</t>
  </si>
  <si>
    <t> Informática para los negocios</t>
  </si>
  <si>
    <t>MA130 Estadística aplicada a los negocios y</t>
  </si>
  <si>
    <t>DT05</t>
  </si>
  <si>
    <t> Introducción a la Medicina del Deporte</t>
  </si>
  <si>
    <t>DT01 Industria del Deporte</t>
  </si>
  <si>
    <t>DT06</t>
  </si>
  <si>
    <t> Marketing Deportivo</t>
  </si>
  <si>
    <t>DT01 Industria del Deporte y</t>
  </si>
  <si>
    <t>AM75 Marketing</t>
  </si>
  <si>
    <t> NIVEL 06</t>
  </si>
  <si>
    <t>AH14</t>
  </si>
  <si>
    <t> Comportamiento organizacional</t>
  </si>
  <si>
    <t>AH13 Individuo, grupo y empresa</t>
  </si>
  <si>
    <t>AM69</t>
  </si>
  <si>
    <t> Comunicaciones integradas para el marketing</t>
  </si>
  <si>
    <t>DE220</t>
  </si>
  <si>
    <t> Derecho empresarial</t>
  </si>
  <si>
    <t>DE324 Introducción al Derecho</t>
  </si>
  <si>
    <t>AF100</t>
  </si>
  <si>
    <t> Evaluación de alternativas de inversión</t>
  </si>
  <si>
    <t>AF76 Finanzas aplicadas y</t>
  </si>
  <si>
    <t>100 créditos aprobados</t>
  </si>
  <si>
    <t>AM73</t>
  </si>
  <si>
    <t> Investigación de mercados</t>
  </si>
  <si>
    <t>MA143 Estadística experimental</t>
  </si>
  <si>
    <t>DT08</t>
  </si>
  <si>
    <t> Psicología del Deporte</t>
  </si>
  <si>
    <t>AH11 Psicología General (RR.HH.)</t>
  </si>
  <si>
    <t> NIVEL 07</t>
  </si>
  <si>
    <t>AD169</t>
  </si>
  <si>
    <t> Administración de las operaciones 1</t>
  </si>
  <si>
    <t>AH38</t>
  </si>
  <si>
    <t> Capital Humano</t>
  </si>
  <si>
    <t>AH14 Comportamiento organizacional</t>
  </si>
  <si>
    <t>DT11</t>
  </si>
  <si>
    <t> Deporte y Sociedad</t>
  </si>
  <si>
    <t>DT08 Psicología del Deporte</t>
  </si>
  <si>
    <t>DT07</t>
  </si>
  <si>
    <t> Periodismo Deportivo</t>
  </si>
  <si>
    <t>AM69 Comunicaciones integradas para el marketing y</t>
  </si>
  <si>
    <t>AM71</t>
  </si>
  <si>
    <t> Ventas y servicio al cliente</t>
  </si>
  <si>
    <t>AH22</t>
  </si>
  <si>
    <t> Ética para los negocios</t>
  </si>
  <si>
    <t> NIVEL 08</t>
  </si>
  <si>
    <t>AD149</t>
  </si>
  <si>
    <t> Administración de las operaciones 2</t>
  </si>
  <si>
    <t>AD169 Administración de las operaciones 1</t>
  </si>
  <si>
    <t>NU74</t>
  </si>
  <si>
    <t> Nutrición en el Deporte</t>
  </si>
  <si>
    <t>DT05 Introducción a la Medicina del Deporte</t>
  </si>
  <si>
    <t>DT10</t>
  </si>
  <si>
    <t> Organización de Eventos Deportivos</t>
  </si>
  <si>
    <t>DT06 Marketing Deportivo y</t>
  </si>
  <si>
    <t>DT07 Periodismo Deportivo</t>
  </si>
  <si>
    <t>DT12</t>
  </si>
  <si>
    <t> Organización y Política Deportiva</t>
  </si>
  <si>
    <t>120 créditos aprobados</t>
  </si>
  <si>
    <t>AD26</t>
  </si>
  <si>
    <t> Planeamiento estratégico</t>
  </si>
  <si>
    <t>SI130</t>
  </si>
  <si>
    <t> Sistemas de información</t>
  </si>
  <si>
    <t>SI236 Informática para los negocios y</t>
  </si>
  <si>
    <t> NIVEL 09</t>
  </si>
  <si>
    <t>AM74</t>
  </si>
  <si>
    <t> Branding</t>
  </si>
  <si>
    <t>DT11 Deporte y Sociedad y</t>
  </si>
  <si>
    <t>DT06 Marketing Deportivo</t>
  </si>
  <si>
    <t>HU201</t>
  </si>
  <si>
    <t> Business english 1</t>
  </si>
  <si>
    <t>HU61 Inglés 5</t>
  </si>
  <si>
    <t>AH31</t>
  </si>
  <si>
    <t> Liderazgo y desarrollo profesional</t>
  </si>
  <si>
    <t>140 créditos aprobados</t>
  </si>
  <si>
    <t>AD163</t>
  </si>
  <si>
    <t> Plan de negocios</t>
  </si>
  <si>
    <t>CA62 Costos y presupuestos y</t>
  </si>
  <si>
    <t>AF100 Evaluación de alternativas de inversión y</t>
  </si>
  <si>
    <t>AM73 Investigación de mercados</t>
  </si>
  <si>
    <t>DT09</t>
  </si>
  <si>
    <t> Regulación y Ética del Deporte</t>
  </si>
  <si>
    <t>DT12 Organización y Política Deportiva</t>
  </si>
  <si>
    <t> NIVEL 10</t>
  </si>
  <si>
    <t>HU200</t>
  </si>
  <si>
    <t> Business English 2</t>
  </si>
  <si>
    <t>HU201 Business english 1</t>
  </si>
  <si>
    <t>AD140</t>
  </si>
  <si>
    <t> Dirección estratégica de empresas</t>
  </si>
  <si>
    <t>AD26 Planeamiento estratégico</t>
  </si>
  <si>
    <t>DT13</t>
  </si>
  <si>
    <t> Gerencia de Instalaciones Deportivas</t>
  </si>
  <si>
    <t>AD149 Administración de las operaciones 2 y</t>
  </si>
  <si>
    <t>DT10 Organización de Eventos Deportivos</t>
  </si>
  <si>
    <t>AD164</t>
  </si>
  <si>
    <t> Implementación e Investigación</t>
  </si>
  <si>
    <t>AD163 Plan de negocios</t>
  </si>
  <si>
    <t>DT14</t>
  </si>
  <si>
    <t> Representación Deportiva</t>
  </si>
  <si>
    <t>AM74 Branding y</t>
  </si>
  <si>
    <t>DT11 Deporte y Sociedad</t>
  </si>
  <si>
    <t>NIVEL</t>
  </si>
  <si>
    <t>COD.</t>
  </si>
  <si>
    <t>HUXX</t>
  </si>
  <si>
    <t>Globalización: Apertura y Tendencias</t>
  </si>
  <si>
    <t>AF108</t>
  </si>
  <si>
    <t>Fundamentos de Economía</t>
  </si>
  <si>
    <t>MAXX</t>
  </si>
  <si>
    <t>Análisis Matemático</t>
  </si>
  <si>
    <t>Comprensión y producción de lenguaje I</t>
  </si>
  <si>
    <t>DTXX</t>
  </si>
  <si>
    <t>Introducción a los Negocios del Deporte</t>
  </si>
  <si>
    <t>Deportes de combate</t>
  </si>
  <si>
    <t>Fundamentos de la gerencia</t>
  </si>
  <si>
    <t>AFXX</t>
  </si>
  <si>
    <t>Macroeconomía y Política Económica</t>
  </si>
  <si>
    <t>Cálculo</t>
  </si>
  <si>
    <t>Comprensión y producción de lenguaje II</t>
  </si>
  <si>
    <t>AF103</t>
  </si>
  <si>
    <t>Fundamentos de las Finanzas</t>
  </si>
  <si>
    <t>Deportes a campo abierto</t>
  </si>
  <si>
    <t xml:space="preserve">Teoría Microeconómica </t>
  </si>
  <si>
    <t>ANXX</t>
  </si>
  <si>
    <t>Fundamentos de Negocios Internacionales</t>
  </si>
  <si>
    <t>Metodología de la Investigación</t>
  </si>
  <si>
    <t>Estadística Descriptiva</t>
  </si>
  <si>
    <t>Matemática Financiera</t>
  </si>
  <si>
    <t>Deportes en coliseo</t>
  </si>
  <si>
    <t>Marketing</t>
  </si>
  <si>
    <t>Estadística Inferencial</t>
  </si>
  <si>
    <t>Capital Humano</t>
  </si>
  <si>
    <t>Contabilidad General</t>
  </si>
  <si>
    <t>Introducción a la medicina del Deporte</t>
  </si>
  <si>
    <t>Diseño organizacional y procesos</t>
  </si>
  <si>
    <t xml:space="preserve">Economía Empresarial </t>
  </si>
  <si>
    <t>Métodos Cuantitativos</t>
  </si>
  <si>
    <t>ADXX</t>
  </si>
  <si>
    <t>Grandes Ideas en Gerencia</t>
  </si>
  <si>
    <t>Finanzas Corporativas</t>
  </si>
  <si>
    <t>CAXX</t>
  </si>
  <si>
    <t>Contabilidad Financiera</t>
  </si>
  <si>
    <t>Marketing Deportivo</t>
  </si>
  <si>
    <t>Introducción a la Psicología del Deporte y la Actividad Física</t>
  </si>
  <si>
    <t>Administración de Operaciones</t>
  </si>
  <si>
    <t>AMXX</t>
  </si>
  <si>
    <t>Deporte y Sociedad</t>
  </si>
  <si>
    <t>Gestión de medios en el deporte</t>
  </si>
  <si>
    <t>Electivo de Facultad 1</t>
  </si>
  <si>
    <t>Planificación deportiva</t>
  </si>
  <si>
    <t>Organización de eventos deportivos</t>
  </si>
  <si>
    <t>Organización y política deportiva</t>
  </si>
  <si>
    <t>Regulación y ética en el deporte</t>
  </si>
  <si>
    <t>Gestión de marcas deportivas</t>
  </si>
  <si>
    <t>Electivo de Facultad 2</t>
  </si>
  <si>
    <t>Gestión de instituciones deportivas</t>
  </si>
  <si>
    <t>Representación deportiva</t>
  </si>
  <si>
    <t>AHXX</t>
  </si>
  <si>
    <t>Malla 2020-1</t>
  </si>
  <si>
    <t>Malla nueva - 2022-2</t>
  </si>
  <si>
    <t>Créditos aprobados</t>
  </si>
  <si>
    <t>Biología</t>
  </si>
  <si>
    <t> Cálculo I</t>
  </si>
  <si>
    <t>Cálculo I</t>
  </si>
  <si>
    <t> Comprensión y Producción de Lenguaje II</t>
  </si>
  <si>
    <t>Geología</t>
  </si>
  <si>
    <t>Taller de Creatividad</t>
  </si>
  <si>
    <t> Topografía</t>
  </si>
  <si>
    <t>Topografía</t>
  </si>
  <si>
    <t> Ética y Ciudadanía</t>
  </si>
  <si>
    <t>Etica y Ciudadanía</t>
  </si>
  <si>
    <t>Geología General y Estructural</t>
  </si>
  <si>
    <t>Comprensión y Producción de Lenguaje II</t>
  </si>
  <si>
    <t> Cálculo II</t>
  </si>
  <si>
    <t>Cálculo II</t>
  </si>
  <si>
    <t> Física I</t>
  </si>
  <si>
    <t>Física I</t>
  </si>
  <si>
    <t> Seminario de Investigación Académica I</t>
  </si>
  <si>
    <t>Seminario de Investigación Académica I</t>
  </si>
  <si>
    <t>Topografía Minera</t>
  </si>
  <si>
    <t> Ecuaciones Diferenciales y Álgebra Lineal</t>
  </si>
  <si>
    <t>Dirección de Empresas</t>
  </si>
  <si>
    <t> Estadística Aplicada I</t>
  </si>
  <si>
    <t>Ecuaciones Diferenciales y Álgebra Lineal</t>
  </si>
  <si>
    <t>Mecánica de Materiales para Minería</t>
  </si>
  <si>
    <t>Estática</t>
  </si>
  <si>
    <t> Mineralogía y petrología</t>
  </si>
  <si>
    <t>Geología Estructural</t>
  </si>
  <si>
    <t>Mineralogía y petrología</t>
  </si>
  <si>
    <t> Ingeniería De La Voladura</t>
  </si>
  <si>
    <t>Economía para la Gestión (Ing)</t>
  </si>
  <si>
    <t> Geología de Yacimientos Minerales</t>
  </si>
  <si>
    <t>Estadística Aplicada I</t>
  </si>
  <si>
    <t> Mecánica de Fluidos</t>
  </si>
  <si>
    <t>Física II</t>
  </si>
  <si>
    <t>Aplicaciones del Software Minero</t>
  </si>
  <si>
    <t>Ingeniería De La Voladura</t>
  </si>
  <si>
    <t>Mecánica de materiales</t>
  </si>
  <si>
    <t> Concentración de minerales</t>
  </si>
  <si>
    <t>Geología de Yacimientos Minerales</t>
  </si>
  <si>
    <t> Legislación minera</t>
  </si>
  <si>
    <t>Gestión de recursos humanos en mineria</t>
  </si>
  <si>
    <t>Gestión de ventilación de minas.</t>
  </si>
  <si>
    <t>Investigación de Operaciones</t>
  </si>
  <si>
    <t> Mecánica de Rocas</t>
  </si>
  <si>
    <t>Legislación minera</t>
  </si>
  <si>
    <t>Mecánica de Fluidos</t>
  </si>
  <si>
    <t> Gestión Comercial De Minerales</t>
  </si>
  <si>
    <t>Mecánica de Rocas</t>
  </si>
  <si>
    <t>Aplicaciones Geoestadísticas en los Rec Minerales</t>
  </si>
  <si>
    <t>Diseño de minas subterráneas</t>
  </si>
  <si>
    <t>Concentración de minerales</t>
  </si>
  <si>
    <t>Gest.de RRHH y Responsabilidad Social en Minería.</t>
  </si>
  <si>
    <t>Contabilidad Y Gestión De Costos En MinerÍa</t>
  </si>
  <si>
    <t>Eval. Recursos Minerales Métodos Geoestadísticos</t>
  </si>
  <si>
    <t>Gestión de Proyectos en Minería</t>
  </si>
  <si>
    <t>Minería Subterránea</t>
  </si>
  <si>
    <t>Diseño de minas a tajo abierto</t>
  </si>
  <si>
    <t>Resp. Social Y Relaciones Comunitarias En Minería</t>
  </si>
  <si>
    <t>Plan de Cierre de Minas y Rehabilitación</t>
  </si>
  <si>
    <t>Seguridad y Salud Ocupacional en Minería y Medio Ambiente.</t>
  </si>
  <si>
    <t>Gerencia Financiera Para Minería</t>
  </si>
  <si>
    <t> Seminario de Investigación Académica II (Ing)</t>
  </si>
  <si>
    <t>Gestión Comercial De Minerales</t>
  </si>
  <si>
    <t>Minería Superficial</t>
  </si>
  <si>
    <t>Planeamiento de minado sub y a Tajo Abierto.</t>
  </si>
  <si>
    <t>Plan De Cierre De Minas Y Post Cierre De Minas</t>
  </si>
  <si>
    <t>Gest de costos y Gerencia Financiera para Minería</t>
  </si>
  <si>
    <t>Seguridad Y Salud Ocupacional En Minería Y Med Amb</t>
  </si>
  <si>
    <t> Gestión Logística En Minería</t>
  </si>
  <si>
    <t>Seminario de Investigación Académica II (Ing)</t>
  </si>
  <si>
    <t> Proyecto De Tesis I</t>
  </si>
  <si>
    <t>Elaboración de Modelos y Planeamiento de Minas</t>
  </si>
  <si>
    <t>Formulación Y Eval. De Proyectos De Inver. Minería</t>
  </si>
  <si>
    <t>Gestión Logística En Minería</t>
  </si>
  <si>
    <t> Proyecto De Tesis 2</t>
  </si>
  <si>
    <t>Proyecto De Tesis I</t>
  </si>
  <si>
    <t> Formulación y Eval. de proyectos De Inver. en Minería.</t>
  </si>
  <si>
    <t>Proyecto De Tesis 2</t>
  </si>
  <si>
    <t>Total créditos 2020</t>
  </si>
  <si>
    <t>Total créditos 2022</t>
  </si>
  <si>
    <t>Curso a convalidar</t>
  </si>
  <si>
    <t>Código2</t>
  </si>
  <si>
    <t>Curso nuevo</t>
  </si>
  <si>
    <t>Créditos3</t>
  </si>
  <si>
    <t>Nivel4</t>
  </si>
  <si>
    <t>Nombre</t>
  </si>
  <si>
    <t>CC47</t>
  </si>
  <si>
    <t>CC47 Programación I</t>
  </si>
  <si>
    <t>CC200</t>
  </si>
  <si>
    <t>Fundamentos en Programación</t>
  </si>
  <si>
    <t>CC200 Fundamentos en Programación</t>
  </si>
  <si>
    <t>HU193 Taller de Creatividad</t>
  </si>
  <si>
    <t>Creatividad y Liderazgo (Ing)</t>
  </si>
  <si>
    <t>HU612 Creatividad y Liderazgo (Ing)</t>
  </si>
  <si>
    <t>CC67</t>
  </si>
  <si>
    <t>CC67 Programación II</t>
  </si>
  <si>
    <t>CC201</t>
  </si>
  <si>
    <t>Programación Orientado a Objetos</t>
  </si>
  <si>
    <t>CC201 Programación Orientado a Objetos</t>
  </si>
  <si>
    <t>SI648</t>
  </si>
  <si>
    <t>SI648 Fundamentos En Arquitectura Empresarial</t>
  </si>
  <si>
    <t>SI704</t>
  </si>
  <si>
    <t>Arquitectura de Negocio</t>
  </si>
  <si>
    <t>SI704 Arquitectura de Negocio</t>
  </si>
  <si>
    <t>SI650</t>
  </si>
  <si>
    <t>SI650 Programación En Web</t>
  </si>
  <si>
    <t>SI705</t>
  </si>
  <si>
    <t>Arquitectura de Aplicaciones Web</t>
  </si>
  <si>
    <t>SI705 Arquitectura de Aplicaciones Web</t>
  </si>
  <si>
    <t>SI654</t>
  </si>
  <si>
    <t>SI654 Análisis y Diseño De Arquitectura Empresarial</t>
  </si>
  <si>
    <t>SI706</t>
  </si>
  <si>
    <t>Arquitectura Empresarial</t>
  </si>
  <si>
    <t>SI706 Arquitectura Empresarial</t>
  </si>
  <si>
    <t>SI425</t>
  </si>
  <si>
    <t>SI425 Fundamentos En Seguridad Y Auditoría</t>
  </si>
  <si>
    <t>SI707</t>
  </si>
  <si>
    <t>Gestión de Seguridad de Información</t>
  </si>
  <si>
    <t>SI707 Gestión de Seguridad de Información</t>
  </si>
  <si>
    <t>SI378</t>
  </si>
  <si>
    <t>SI378 Social Media</t>
  </si>
  <si>
    <t>SI708</t>
  </si>
  <si>
    <t>Technical Sales and Marketing</t>
  </si>
  <si>
    <t>SI708 Technical Sales and Marketing</t>
  </si>
  <si>
    <t>SI367</t>
  </si>
  <si>
    <t>SI367 Digital Analytics</t>
  </si>
  <si>
    <t>SI709</t>
  </si>
  <si>
    <t> Business Predictive Analytics</t>
  </si>
  <si>
    <t>SI709  Business Predictive Analytics</t>
  </si>
  <si>
    <t>SI428</t>
  </si>
  <si>
    <t>SI428 Gestión De Servicios Ti</t>
  </si>
  <si>
    <t>SI710</t>
  </si>
  <si>
    <t>Gestión de Tecnologías de Información</t>
  </si>
  <si>
    <t>SI710 Gestión de Tecnologías de Información</t>
  </si>
  <si>
    <t>Curso</t>
  </si>
  <si>
    <t>Nivel Antes</t>
  </si>
  <si>
    <t>Nivel Ahora</t>
  </si>
  <si>
    <t>Diseño de Base de Datos</t>
  </si>
  <si>
    <t>Fundamentos de Sistemas de Información</t>
  </si>
  <si>
    <t xml:space="preserve">Emprendimiento de Negocios Sostenibles: Formulación </t>
  </si>
  <si>
    <t xml:space="preserve">Diseño de Experimentos en SI </t>
  </si>
  <si>
    <t>Redes Y Comunicaciones De Datos</t>
  </si>
  <si>
    <t xml:space="preserve">Soluciones Móviles y Cloud </t>
  </si>
  <si>
    <t>Gerencia de Proyectos de SI/TI</t>
  </si>
  <si>
    <t>Finanzas e Ingeniería Económica</t>
  </si>
  <si>
    <t>Créditos actuales</t>
  </si>
  <si>
    <t>Créditos equivalente</t>
  </si>
  <si>
    <t> Academic Writing</t>
  </si>
  <si>
    <t>TR281</t>
  </si>
  <si>
    <t> Advertising Management</t>
  </si>
  <si>
    <t>AM130</t>
  </si>
  <si>
    <t> Análisis Ambiental</t>
  </si>
  <si>
    <t>HU51</t>
  </si>
  <si>
    <t> Business Marketing Strategy</t>
  </si>
  <si>
    <t>AM132</t>
  </si>
  <si>
    <t> Chino Básico 1</t>
  </si>
  <si>
    <t>TR195</t>
  </si>
  <si>
    <t> Cine y Mundo Contemporáneo</t>
  </si>
  <si>
    <t>HU508</t>
  </si>
  <si>
    <t> Coaching y Resolución de Conflictos</t>
  </si>
  <si>
    <t>AH53</t>
  </si>
  <si>
    <t> Competitive Strategy</t>
  </si>
  <si>
    <t>AM131</t>
  </si>
  <si>
    <t> Deporte y Política</t>
  </si>
  <si>
    <t>HU469</t>
  </si>
  <si>
    <t> Design Thinking</t>
  </si>
  <si>
    <t>AD687</t>
  </si>
  <si>
    <t> Dirección Estratégica</t>
  </si>
  <si>
    <t>AD691</t>
  </si>
  <si>
    <t> Discapacidad e Inclusión</t>
  </si>
  <si>
    <t>AH57</t>
  </si>
  <si>
    <t> Emprendimiento de Negocios Sostenibles Impleme.</t>
  </si>
  <si>
    <t>AD689</t>
  </si>
  <si>
    <t> Emprendimiento de Negocios Sostenibles: Formulación</t>
  </si>
  <si>
    <t>AD688</t>
  </si>
  <si>
    <t> Estrategias de Negociación</t>
  </si>
  <si>
    <t>AD690</t>
  </si>
  <si>
    <t> Francés Básico 1</t>
  </si>
  <si>
    <t>TR224</t>
  </si>
  <si>
    <t> Francés Básico 2</t>
  </si>
  <si>
    <t>TR240</t>
  </si>
  <si>
    <t> Gest. De Residuos Sólidos E Insumos Fiscalizables</t>
  </si>
  <si>
    <t>GM49</t>
  </si>
  <si>
    <t> Gestión De Los Recursos De Agua En Minería</t>
  </si>
  <si>
    <t>GM66</t>
  </si>
  <si>
    <t> Gestión De Proyectos En La Actividad Minera</t>
  </si>
  <si>
    <t>GM52</t>
  </si>
  <si>
    <t> Gestión del Talento</t>
  </si>
  <si>
    <t>AH66</t>
  </si>
  <si>
    <t> IIC Arts &amp; Humanities</t>
  </si>
  <si>
    <t>AO00</t>
  </si>
  <si>
    <t> IIC Business Management Essentials</t>
  </si>
  <si>
    <t>AO01</t>
  </si>
  <si>
    <t> IIC Computer Science, Data Analysis &amp; IT</t>
  </si>
  <si>
    <t>AO02</t>
  </si>
  <si>
    <t> IIC Life Sciences</t>
  </si>
  <si>
    <t>AO03</t>
  </si>
  <si>
    <t> IIC Personal Development</t>
  </si>
  <si>
    <t>AO04</t>
  </si>
  <si>
    <t> IIC Social Sciences</t>
  </si>
  <si>
    <t>AO05</t>
  </si>
  <si>
    <t> ISC Agente de Cambio para Negocios Sustentables</t>
  </si>
  <si>
    <t>IG46</t>
  </si>
  <si>
    <t> ISC Arte y Diseño Moderno y Contemporáneo</t>
  </si>
  <si>
    <t>DG281</t>
  </si>
  <si>
    <t> ISC Cómo Iniciar su Propio Negocio</t>
  </si>
  <si>
    <t>AO07</t>
  </si>
  <si>
    <t> ISC Data Analytics Aplicado a Cadena de Suministro</t>
  </si>
  <si>
    <t>IN421</t>
  </si>
  <si>
    <t> ISC Design and Creativity: Principios y Aplicación</t>
  </si>
  <si>
    <t>DG282</t>
  </si>
  <si>
    <t> ISC Diseñando el Futuro: Tendencias y Escenarios</t>
  </si>
  <si>
    <t>HU610</t>
  </si>
  <si>
    <t> ISC Diseño de Experiencia e Interfaz del Usuario</t>
  </si>
  <si>
    <t>DG283</t>
  </si>
  <si>
    <t> ISC Diseño de Videojuegos Creativos</t>
  </si>
  <si>
    <t>DG284</t>
  </si>
  <si>
    <t> ISC Emprendimiento Social</t>
  </si>
  <si>
    <t>AO09</t>
  </si>
  <si>
    <t> ISC Excel para Negocios Avanzado</t>
  </si>
  <si>
    <t>EN35</t>
  </si>
  <si>
    <t> ISC Excel para Negocios Básico</t>
  </si>
  <si>
    <t>EN34</t>
  </si>
  <si>
    <t> ISC Fotografía Digital: Desde Smartphones a DSLR</t>
  </si>
  <si>
    <t>CF49</t>
  </si>
  <si>
    <t> ISC Gestión de Productos Digitales</t>
  </si>
  <si>
    <t>SI715</t>
  </si>
  <si>
    <t> ISC Hacer Negocios en China</t>
  </si>
  <si>
    <t>AO08</t>
  </si>
  <si>
    <t> ISC Marcas de Alto Impacto: El Viaje Creativo</t>
  </si>
  <si>
    <t>AO06</t>
  </si>
  <si>
    <t> ISC Marketing en Redes Sociales: Facebook</t>
  </si>
  <si>
    <t>PU165</t>
  </si>
  <si>
    <t> ISC Matlab Avanzado</t>
  </si>
  <si>
    <t>EG38</t>
  </si>
  <si>
    <t> ISC Matlab Básico</t>
  </si>
  <si>
    <t>EG37</t>
  </si>
  <si>
    <t> ISC Negociación y Mediación de Conflictos</t>
  </si>
  <si>
    <t>AO10</t>
  </si>
  <si>
    <t> ISC Oportunidades Sostenibles &amp; Smart Cities</t>
  </si>
  <si>
    <t>AR333</t>
  </si>
  <si>
    <t> ISC Python: Programación y Análisis de Datos</t>
  </si>
  <si>
    <t>SI716</t>
  </si>
  <si>
    <t> ISC Soporte de TI de Google 1</t>
  </si>
  <si>
    <t>SI717</t>
  </si>
  <si>
    <t> ISC Soporte de TI de Google 2</t>
  </si>
  <si>
    <t>SI718</t>
  </si>
  <si>
    <t> Intrapreneurship</t>
  </si>
  <si>
    <t>AD185</t>
  </si>
  <si>
    <t> Latín</t>
  </si>
  <si>
    <t>TR282</t>
  </si>
  <si>
    <t> Latín 2</t>
  </si>
  <si>
    <t>TR285</t>
  </si>
  <si>
    <t> Liderazgo y Pensamiento Sistémico</t>
  </si>
  <si>
    <t>AH67</t>
  </si>
  <si>
    <t> Marketing Strategy</t>
  </si>
  <si>
    <t>AM133</t>
  </si>
  <si>
    <t> Planeamiento Estratégico</t>
  </si>
  <si>
    <t>GE88</t>
  </si>
  <si>
    <t> Portugués Básico</t>
  </si>
  <si>
    <t>TR189</t>
  </si>
  <si>
    <t> Portugués Intermedio 1</t>
  </si>
  <si>
    <t>TR190</t>
  </si>
  <si>
    <t> Sistemas De Gestión De La Calidad Iso 9001</t>
  </si>
  <si>
    <t>GM60</t>
  </si>
  <si>
    <t> Strategic Marketing Communication</t>
  </si>
  <si>
    <t>AM134</t>
  </si>
  <si>
    <t> Administración de Recursos Humanos en SI</t>
  </si>
  <si>
    <t>SI264</t>
  </si>
  <si>
    <t> Administración de Redes</t>
  </si>
  <si>
    <t>SI121</t>
  </si>
  <si>
    <t> Administración de Seguridad ERP</t>
  </si>
  <si>
    <t>SI383</t>
  </si>
  <si>
    <t> American Government</t>
  </si>
  <si>
    <t>DE440</t>
  </si>
  <si>
    <t> Aspectos legales en Tecnologías de Información</t>
  </si>
  <si>
    <t>SI370</t>
  </si>
  <si>
    <t> Bioingeniería</t>
  </si>
  <si>
    <t>MA471</t>
  </si>
  <si>
    <t> Chino Básico 2</t>
  </si>
  <si>
    <t>TR196</t>
  </si>
  <si>
    <t> Chino Básico 3</t>
  </si>
  <si>
    <t>TR197</t>
  </si>
  <si>
    <t> Control y Auditoría en Sistemas de Información</t>
  </si>
  <si>
    <t>SI371</t>
  </si>
  <si>
    <t> English Composition 1</t>
  </si>
  <si>
    <t>TR222</t>
  </si>
  <si>
    <t> English Composition 2</t>
  </si>
  <si>
    <t>TR223</t>
  </si>
  <si>
    <t> Environmental Science</t>
  </si>
  <si>
    <t>HU473</t>
  </si>
  <si>
    <t> Estadística Aplicada II</t>
  </si>
  <si>
    <t>MA145</t>
  </si>
  <si>
    <t> Estrategia de Seguridad de Información</t>
  </si>
  <si>
    <t>SI713</t>
  </si>
  <si>
    <t> Fundamentos De Ciberseguridad</t>
  </si>
  <si>
    <t>SI466</t>
  </si>
  <si>
    <t> Gestión de Proyectos con Arquitectura Empresarial</t>
  </si>
  <si>
    <t>SI330</t>
  </si>
  <si>
    <t> Humanities Through the Arts</t>
  </si>
  <si>
    <t>HU394</t>
  </si>
  <si>
    <t> Implementación E Investigación</t>
  </si>
  <si>
    <t>AD217</t>
  </si>
  <si>
    <t> Innovación y Nuevas Tecnologías en ERP</t>
  </si>
  <si>
    <t>SI468</t>
  </si>
  <si>
    <t> Interdisciplinary Experience: Sustaining Quality of Life in the City</t>
  </si>
  <si>
    <t>HU375</t>
  </si>
  <si>
    <t> Introduction to Philosophy</t>
  </si>
  <si>
    <t>HU374</t>
  </si>
  <si>
    <t> Introduction to Sociology</t>
  </si>
  <si>
    <t>HU373</t>
  </si>
  <si>
    <t> Investigacion de Operaciones</t>
  </si>
  <si>
    <t>IN394</t>
  </si>
  <si>
    <t> La Inevitable Globalización</t>
  </si>
  <si>
    <t>HU522</t>
  </si>
  <si>
    <t> Medición y Evaluación de Procesos</t>
  </si>
  <si>
    <t>SI310</t>
  </si>
  <si>
    <t> Met. Y Herramientas Para El Mejor. De Procesos</t>
  </si>
  <si>
    <t>SI467</t>
  </si>
  <si>
    <t> Modern Popular Culture</t>
  </si>
  <si>
    <t>HU372</t>
  </si>
  <si>
    <t> Planeamiento Estratégico en SI</t>
  </si>
  <si>
    <t>SI373</t>
  </si>
  <si>
    <t> Portugués Intermedio 2</t>
  </si>
  <si>
    <t>TR191</t>
  </si>
  <si>
    <t> Principios de Seguridad de Información</t>
  </si>
  <si>
    <t>SI368</t>
  </si>
  <si>
    <t> SQL Server</t>
  </si>
  <si>
    <t>SI700</t>
  </si>
  <si>
    <t> Seguridad Y Tunning De Base De Datos</t>
  </si>
  <si>
    <t>SI469</t>
  </si>
  <si>
    <t> Taller Avanzado de Investigación y Desarrollo</t>
  </si>
  <si>
    <t>SI676</t>
  </si>
  <si>
    <t> Taller de Innovación Tecnológica</t>
  </si>
  <si>
    <t>SI658</t>
  </si>
  <si>
    <t> Taller de Investigación y Desarrollo</t>
  </si>
  <si>
    <t>SI675</t>
  </si>
  <si>
    <t> Transformación Digital</t>
  </si>
  <si>
    <t>SI714</t>
  </si>
  <si>
    <t> Tópicos en Sistemas de Información I</t>
  </si>
  <si>
    <t>SI711</t>
  </si>
  <si>
    <t> Tópicos en Sistemas de Información II</t>
  </si>
  <si>
    <t>SI712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</si>
</sst>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E7A6"/>
      <name val="Arial"/>
      <family val="2"/>
    </font>
    <font>
      <sz val="10"/>
      <color rgb="FF000000"/>
      <name val="Arial"/>
      <family val="2"/>
    </font>
    <font>
      <u/>
      <sz val="10"/>
      <color rgb="FF3333CC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u/>
      <sz val="8"/>
      <color rgb="FF3333CC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8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800000"/>
      <name val="Arial"/>
      <family val="2"/>
    </font>
    <font>
      <b/>
      <sz val="9"/>
      <color rgb="FFF5DEB3"/>
      <name val="Arial"/>
      <family val="2"/>
    </font>
    <font>
      <sz val="8"/>
      <name val="Calibri"/>
      <family val="2"/>
      <scheme val="minor"/>
    </font>
    <font>
      <sz val="10"/>
      <color theme="2" tint="-0.499984740745262"/>
      <name val="Arial"/>
      <family val="2"/>
    </font>
    <font>
      <sz val="8"/>
      <color theme="2" tint="-0.499984740745262"/>
      <name val="Arial"/>
      <family val="2"/>
    </font>
    <font>
      <sz val="11"/>
      <color theme="2" tint="-0.499984740745262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11"/>
      <color theme="2" tint="-0.499984740745262"/>
      <name val="Arial"/>
      <family val="2"/>
    </font>
    <font>
      <b/>
      <sz val="8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9"/>
      <name val="Calibri"/>
      <family val="2"/>
    </font>
    <font>
      <b/>
      <sz val="8"/>
      <color rgb="FFFFE7A6"/>
      <name val="Arial"/>
      <family val="2"/>
    </font>
    <font>
      <b/>
      <sz val="8"/>
      <color rgb="FFFF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FC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9967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B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8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0" applyNumberFormat="0" applyAlignment="0" applyProtection="0"/>
    <xf numFmtId="0" fontId="7" fillId="21" borderId="11" applyNumberFormat="0" applyAlignment="0" applyProtection="0"/>
    <xf numFmtId="0" fontId="8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0" fillId="28" borderId="10" applyNumberFormat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4" fillId="31" borderId="13" applyNumberFormat="0" applyFont="0" applyAlignment="0" applyProtection="0"/>
    <xf numFmtId="0" fontId="13" fillId="20" borderId="1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9" fillId="0" borderId="16" applyNumberFormat="0" applyFill="0" applyAlignment="0" applyProtection="0"/>
    <xf numFmtId="0" fontId="18" fillId="0" borderId="17" applyNumberFormat="0" applyFill="0" applyAlignment="0" applyProtection="0"/>
  </cellStyleXfs>
  <cellXfs count="265">
    <xf numFmtId="0" fontId="0" fillId="0" borderId="0" xfId="0"/>
    <xf numFmtId="0" fontId="0" fillId="32" borderId="1" xfId="0" applyFill="1" applyBorder="1" applyAlignment="1">
      <alignment wrapText="1"/>
    </xf>
    <xf numFmtId="0" fontId="0" fillId="32" borderId="1" xfId="0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2" borderId="2" xfId="0" applyFill="1" applyBorder="1" applyAlignment="1">
      <alignment horizontal="center" wrapText="1"/>
    </xf>
    <xf numFmtId="0" fontId="0" fillId="33" borderId="1" xfId="0" applyFill="1" applyBorder="1"/>
    <xf numFmtId="0" fontId="0" fillId="33" borderId="1" xfId="0" applyFill="1" applyBorder="1" applyAlignment="1">
      <alignment horizontal="left" wrapText="1"/>
    </xf>
    <xf numFmtId="0" fontId="0" fillId="33" borderId="2" xfId="0" applyFill="1" applyBorder="1"/>
    <xf numFmtId="0" fontId="0" fillId="32" borderId="3" xfId="0" applyFill="1" applyBorder="1" applyAlignment="1">
      <alignment wrapText="1"/>
    </xf>
    <xf numFmtId="0" fontId="0" fillId="32" borderId="1" xfId="0" applyFill="1" applyBorder="1" applyAlignment="1">
      <alignment horizontal="center" vertical="center" wrapText="1"/>
    </xf>
    <xf numFmtId="0" fontId="0" fillId="33" borderId="1" xfId="0" applyFill="1" applyBorder="1" applyAlignment="1">
      <alignment horizontal="left" vertical="center" wrapText="1"/>
    </xf>
    <xf numFmtId="0" fontId="0" fillId="32" borderId="4" xfId="0" applyFill="1" applyBorder="1" applyAlignment="1">
      <alignment wrapText="1"/>
    </xf>
    <xf numFmtId="0" fontId="0" fillId="32" borderId="5" xfId="0" applyFill="1" applyBorder="1" applyAlignment="1">
      <alignment horizontal="center" wrapText="1"/>
    </xf>
    <xf numFmtId="0" fontId="0" fillId="33" borderId="5" xfId="0" applyFill="1" applyBorder="1"/>
    <xf numFmtId="0" fontId="0" fillId="0" borderId="5" xfId="0" applyBorder="1" applyAlignment="1">
      <alignment horizontal="center" wrapText="1"/>
    </xf>
    <xf numFmtId="0" fontId="0" fillId="32" borderId="3" xfId="0" applyFill="1" applyBorder="1" applyAlignment="1">
      <alignment vertical="top" wrapText="1"/>
    </xf>
    <xf numFmtId="0" fontId="0" fillId="32" borderId="1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justify" vertical="top"/>
    </xf>
    <xf numFmtId="0" fontId="0" fillId="32" borderId="6" xfId="0" applyFill="1" applyBorder="1" applyAlignment="1">
      <alignment wrapText="1"/>
    </xf>
    <xf numFmtId="0" fontId="20" fillId="34" borderId="0" xfId="0" applyFont="1" applyFill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2" fillId="34" borderId="0" xfId="0" applyFont="1" applyFill="1" applyAlignment="1">
      <alignment vertical="center" wrapText="1"/>
    </xf>
    <xf numFmtId="0" fontId="23" fillId="0" borderId="0" xfId="0" applyFont="1"/>
    <xf numFmtId="0" fontId="23" fillId="34" borderId="0" xfId="0" applyFont="1" applyFill="1"/>
    <xf numFmtId="0" fontId="23" fillId="34" borderId="0" xfId="0" applyFont="1" applyFill="1" applyAlignment="1">
      <alignment vertical="center" wrapText="1"/>
    </xf>
    <xf numFmtId="0" fontId="24" fillId="34" borderId="0" xfId="0" applyFont="1" applyFill="1" applyAlignment="1">
      <alignment horizontal="right" vertical="center" wrapText="1"/>
    </xf>
    <xf numFmtId="0" fontId="24" fillId="34" borderId="0" xfId="0" applyFont="1" applyFill="1" applyAlignment="1">
      <alignment horizontal="center" vertical="center" wrapText="1"/>
    </xf>
    <xf numFmtId="0" fontId="25" fillId="35" borderId="0" xfId="0" applyFont="1" applyFill="1" applyAlignment="1">
      <alignment vertical="center" wrapText="1"/>
    </xf>
    <xf numFmtId="0" fontId="24" fillId="36" borderId="0" xfId="0" applyFont="1" applyFill="1" applyAlignment="1">
      <alignment vertical="center" wrapText="1"/>
    </xf>
    <xf numFmtId="0" fontId="24" fillId="36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vertical="center" wrapText="1"/>
    </xf>
    <xf numFmtId="0" fontId="27" fillId="32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0" fillId="32" borderId="1" xfId="0" applyFill="1" applyBorder="1" applyAlignment="1">
      <alignment vertical="center" wrapText="1"/>
    </xf>
    <xf numFmtId="0" fontId="0" fillId="37" borderId="1" xfId="0" applyFill="1" applyBorder="1" applyAlignment="1">
      <alignment horizontal="center" wrapText="1"/>
    </xf>
    <xf numFmtId="0" fontId="0" fillId="37" borderId="1" xfId="0" applyFill="1" applyBorder="1"/>
    <xf numFmtId="0" fontId="0" fillId="37" borderId="1" xfId="0" applyFill="1" applyBorder="1" applyAlignment="1">
      <alignment horizontal="left" wrapText="1"/>
    </xf>
    <xf numFmtId="0" fontId="0" fillId="37" borderId="1" xfId="0" applyFill="1" applyBorder="1" applyAlignment="1">
      <alignment wrapText="1"/>
    </xf>
    <xf numFmtId="0" fontId="28" fillId="37" borderId="1" xfId="0" applyFont="1" applyFill="1" applyBorder="1" applyAlignment="1">
      <alignment horizontal="center" wrapText="1"/>
    </xf>
    <xf numFmtId="0" fontId="28" fillId="37" borderId="1" xfId="0" applyFont="1" applyFill="1" applyBorder="1"/>
    <xf numFmtId="0" fontId="0" fillId="33" borderId="5" xfId="0" applyFill="1" applyBorder="1" applyAlignment="1">
      <alignment horizontal="left" wrapText="1"/>
    </xf>
    <xf numFmtId="0" fontId="0" fillId="37" borderId="1" xfId="0" applyFill="1" applyBorder="1" applyAlignment="1">
      <alignment vertical="top" wrapText="1"/>
    </xf>
    <xf numFmtId="0" fontId="0" fillId="37" borderId="1" xfId="0" applyFill="1" applyBorder="1" applyAlignment="1">
      <alignment horizontal="center" vertical="top" wrapText="1"/>
    </xf>
    <xf numFmtId="0" fontId="0" fillId="37" borderId="1" xfId="0" applyFill="1" applyBorder="1" applyAlignment="1">
      <alignment horizontal="justify" vertical="top"/>
    </xf>
    <xf numFmtId="0" fontId="0" fillId="38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7" borderId="1" xfId="0" applyFill="1" applyBorder="1" applyAlignment="1">
      <alignment vertical="center" wrapText="1"/>
    </xf>
    <xf numFmtId="0" fontId="0" fillId="37" borderId="1" xfId="0" applyFill="1" applyBorder="1" applyAlignment="1">
      <alignment horizontal="center" vertical="center" wrapText="1"/>
    </xf>
    <xf numFmtId="0" fontId="0" fillId="37" borderId="1" xfId="0" applyFill="1" applyBorder="1" applyAlignment="1">
      <alignment vertical="center"/>
    </xf>
    <xf numFmtId="0" fontId="0" fillId="33" borderId="1" xfId="0" applyFill="1" applyBorder="1" applyAlignment="1">
      <alignment vertical="center"/>
    </xf>
    <xf numFmtId="0" fontId="29" fillId="36" borderId="0" xfId="0" applyFont="1" applyFill="1" applyAlignment="1">
      <alignment vertical="center" wrapText="1"/>
    </xf>
    <xf numFmtId="0" fontId="29" fillId="36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3" xfId="0" applyFill="1" applyBorder="1" applyAlignment="1">
      <alignment horizontal="center" wrapText="1"/>
    </xf>
    <xf numFmtId="0" fontId="0" fillId="32" borderId="4" xfId="0" applyFill="1" applyBorder="1" applyAlignment="1">
      <alignment horizontal="center" wrapText="1"/>
    </xf>
    <xf numFmtId="0" fontId="0" fillId="32" borderId="3" xfId="0" applyFill="1" applyBorder="1" applyAlignment="1">
      <alignment horizontal="center" vertical="top" wrapText="1"/>
    </xf>
    <xf numFmtId="0" fontId="30" fillId="32" borderId="1" xfId="0" applyFont="1" applyFill="1" applyBorder="1" applyAlignment="1">
      <alignment horizontal="center" vertical="center" wrapText="1"/>
    </xf>
    <xf numFmtId="0" fontId="31" fillId="32" borderId="1" xfId="0" applyFont="1" applyFill="1" applyBorder="1" applyAlignment="1">
      <alignment vertical="center" wrapText="1"/>
    </xf>
    <xf numFmtId="0" fontId="31" fillId="32" borderId="1" xfId="0" applyFont="1" applyFill="1" applyBorder="1" applyAlignment="1">
      <alignment horizontal="center" vertical="center" wrapText="1"/>
    </xf>
    <xf numFmtId="0" fontId="30" fillId="37" borderId="1" xfId="0" applyFont="1" applyFill="1" applyBorder="1" applyAlignment="1">
      <alignment horizontal="center" vertical="center" wrapText="1"/>
    </xf>
    <xf numFmtId="0" fontId="31" fillId="37" borderId="1" xfId="0" applyFont="1" applyFill="1" applyBorder="1" applyAlignment="1">
      <alignment vertical="center" wrapText="1"/>
    </xf>
    <xf numFmtId="0" fontId="31" fillId="3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3" fillId="39" borderId="8" xfId="0" applyFont="1" applyFill="1" applyBorder="1" applyAlignment="1">
      <alignment horizontal="center" vertical="center" wrapText="1"/>
    </xf>
    <xf numFmtId="0" fontId="3" fillId="39" borderId="5" xfId="0" applyFont="1" applyFill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/>
    </xf>
    <xf numFmtId="0" fontId="3" fillId="39" borderId="9" xfId="0" applyFont="1" applyFill="1" applyBorder="1" applyAlignment="1">
      <alignment horizontal="center" vertical="center" wrapText="1"/>
    </xf>
    <xf numFmtId="0" fontId="40" fillId="32" borderId="0" xfId="0" applyFont="1" applyFill="1" applyAlignment="1">
      <alignment horizontal="left" vertical="center" wrapText="1"/>
    </xf>
    <xf numFmtId="0" fontId="31" fillId="32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/>
    </xf>
    <xf numFmtId="49" fontId="21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40" fillId="32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1" fillId="0" borderId="1" xfId="0" applyFont="1" applyBorder="1" applyAlignment="1">
      <alignment horizontal="left" vertical="center" wrapText="1" readingOrder="1"/>
    </xf>
    <xf numFmtId="0" fontId="31" fillId="0" borderId="1" xfId="0" applyFont="1" applyBorder="1" applyAlignment="1">
      <alignment horizontal="center" vertical="center" wrapText="1" readingOrder="1"/>
    </xf>
    <xf numFmtId="0" fontId="31" fillId="0" borderId="26" xfId="0" applyFont="1" applyBorder="1" applyAlignment="1">
      <alignment horizontal="center" vertical="center" wrapText="1" readingOrder="1"/>
    </xf>
    <xf numFmtId="0" fontId="31" fillId="0" borderId="27" xfId="0" applyFont="1" applyBorder="1" applyAlignment="1">
      <alignment horizontal="left" vertical="center" wrapText="1" readingOrder="1"/>
    </xf>
    <xf numFmtId="0" fontId="56" fillId="0" borderId="24" xfId="0" applyFont="1" applyBorder="1" applyAlignment="1">
      <alignment horizontal="center" vertical="center" wrapText="1" readingOrder="1"/>
    </xf>
    <xf numFmtId="0" fontId="56" fillId="0" borderId="2" xfId="0" applyFont="1" applyBorder="1" applyAlignment="1">
      <alignment horizontal="center" vertical="center" wrapText="1" readingOrder="1"/>
    </xf>
    <xf numFmtId="0" fontId="56" fillId="0" borderId="23" xfId="0" applyFont="1" applyBorder="1" applyAlignment="1">
      <alignment horizontal="center" vertical="center" wrapText="1" readingOrder="1"/>
    </xf>
    <xf numFmtId="0" fontId="31" fillId="0" borderId="22" xfId="0" applyFont="1" applyBorder="1" applyAlignment="1">
      <alignment horizontal="center" vertical="center" wrapText="1" readingOrder="1"/>
    </xf>
    <xf numFmtId="0" fontId="31" fillId="0" borderId="5" xfId="0" applyFont="1" applyBorder="1" applyAlignment="1">
      <alignment horizontal="left" vertical="center" wrapText="1" readingOrder="1"/>
    </xf>
    <xf numFmtId="0" fontId="31" fillId="0" borderId="5" xfId="0" applyFont="1" applyBorder="1" applyAlignment="1">
      <alignment horizontal="center" vertical="center" wrapText="1" readingOrder="1"/>
    </xf>
    <xf numFmtId="0" fontId="31" fillId="0" borderId="21" xfId="0" applyFont="1" applyBorder="1" applyAlignment="1">
      <alignment horizontal="left" vertical="center" wrapText="1" readingOrder="1"/>
    </xf>
    <xf numFmtId="0" fontId="35" fillId="0" borderId="0" xfId="0" applyFont="1"/>
    <xf numFmtId="0" fontId="59" fillId="35" borderId="21" xfId="0" applyFont="1" applyFill="1" applyBorder="1" applyAlignment="1">
      <alignment horizontal="center" vertical="center" wrapText="1"/>
    </xf>
    <xf numFmtId="0" fontId="59" fillId="35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2" fillId="33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19" fillId="33" borderId="0" xfId="0" applyFont="1" applyFill="1" applyAlignment="1">
      <alignment horizontal="left" vertical="center"/>
    </xf>
    <xf numFmtId="0" fontId="42" fillId="33" borderId="1" xfId="0" applyFont="1" applyFill="1" applyBorder="1" applyAlignment="1">
      <alignment vertical="center"/>
    </xf>
    <xf numFmtId="0" fontId="42" fillId="43" borderId="1" xfId="0" applyFont="1" applyFill="1" applyBorder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32" fillId="33" borderId="1" xfId="0" applyFont="1" applyFill="1" applyBorder="1" applyAlignment="1">
      <alignment vertical="center"/>
    </xf>
    <xf numFmtId="0" fontId="32" fillId="43" borderId="1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horizontal="center" vertical="center" wrapText="1"/>
    </xf>
    <xf numFmtId="0" fontId="32" fillId="37" borderId="1" xfId="0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0" fontId="3" fillId="41" borderId="0" xfId="0" applyFont="1" applyFill="1" applyAlignment="1">
      <alignment horizontal="center" vertical="center" wrapText="1"/>
    </xf>
    <xf numFmtId="0" fontId="55" fillId="41" borderId="0" xfId="0" applyFont="1" applyFill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1" fillId="32" borderId="5" xfId="0" applyFont="1" applyFill="1" applyBorder="1" applyAlignment="1">
      <alignment horizontal="center" vertical="center" wrapText="1"/>
    </xf>
    <xf numFmtId="0" fontId="31" fillId="32" borderId="5" xfId="0" applyFont="1" applyFill="1" applyBorder="1" applyAlignment="1">
      <alignment horizontal="left" vertical="center" wrapText="1"/>
    </xf>
    <xf numFmtId="0" fontId="31" fillId="33" borderId="5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0" fontId="31" fillId="42" borderId="5" xfId="0" applyFont="1" applyFill="1" applyBorder="1" applyAlignment="1">
      <alignment horizontal="center" vertical="center" wrapText="1"/>
    </xf>
    <xf numFmtId="0" fontId="31" fillId="42" borderId="5" xfId="0" applyFont="1" applyFill="1" applyBorder="1" applyAlignment="1">
      <alignment horizontal="left" vertical="center" wrapText="1"/>
    </xf>
    <xf numFmtId="0" fontId="31" fillId="42" borderId="22" xfId="0" applyFont="1" applyFill="1" applyBorder="1" applyAlignment="1">
      <alignment horizontal="center" vertical="center" wrapText="1"/>
    </xf>
    <xf numFmtId="0" fontId="19" fillId="42" borderId="22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1" fillId="32" borderId="2" xfId="0" applyFont="1" applyFill="1" applyBorder="1" applyAlignment="1">
      <alignment horizontal="center" vertical="center" wrapText="1"/>
    </xf>
    <xf numFmtId="0" fontId="31" fillId="32" borderId="2" xfId="0" applyFont="1" applyFill="1" applyBorder="1" applyAlignment="1">
      <alignment horizontal="left" vertical="center" wrapText="1"/>
    </xf>
    <xf numFmtId="0" fontId="31" fillId="33" borderId="2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vertical="center"/>
    </xf>
    <xf numFmtId="0" fontId="31" fillId="42" borderId="2" xfId="0" applyFont="1" applyFill="1" applyBorder="1" applyAlignment="1">
      <alignment horizontal="center" vertical="center" wrapText="1"/>
    </xf>
    <xf numFmtId="0" fontId="31" fillId="42" borderId="2" xfId="0" applyFont="1" applyFill="1" applyBorder="1" applyAlignment="1">
      <alignment horizontal="left" vertical="center" wrapText="1"/>
    </xf>
    <xf numFmtId="0" fontId="31" fillId="42" borderId="24" xfId="0" applyFont="1" applyFill="1" applyBorder="1" applyAlignment="1">
      <alignment horizontal="center" vertical="center" wrapText="1"/>
    </xf>
    <xf numFmtId="0" fontId="19" fillId="42" borderId="24" xfId="0" applyFont="1" applyFill="1" applyBorder="1" applyAlignment="1">
      <alignment vertical="center"/>
    </xf>
    <xf numFmtId="49" fontId="31" fillId="32" borderId="5" xfId="0" applyNumberFormat="1" applyFont="1" applyFill="1" applyBorder="1" applyAlignment="1">
      <alignment horizontal="center" vertical="center"/>
    </xf>
    <xf numFmtId="0" fontId="31" fillId="32" borderId="21" xfId="0" applyFont="1" applyFill="1" applyBorder="1" applyAlignment="1">
      <alignment horizontal="center" vertical="center" wrapText="1"/>
    </xf>
    <xf numFmtId="0" fontId="57" fillId="42" borderId="5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49" fontId="31" fillId="32" borderId="7" xfId="0" applyNumberFormat="1" applyFont="1" applyFill="1" applyBorder="1" applyAlignment="1">
      <alignment horizontal="center" vertical="center" wrapText="1"/>
    </xf>
    <xf numFmtId="0" fontId="31" fillId="32" borderId="7" xfId="0" applyFont="1" applyFill="1" applyBorder="1" applyAlignment="1">
      <alignment horizontal="left" vertical="center" wrapText="1"/>
    </xf>
    <xf numFmtId="0" fontId="31" fillId="32" borderId="7" xfId="0" applyFont="1" applyFill="1" applyBorder="1" applyAlignment="1">
      <alignment horizontal="center" vertical="center" wrapText="1"/>
    </xf>
    <xf numFmtId="0" fontId="31" fillId="32" borderId="28" xfId="0" applyFont="1" applyFill="1" applyBorder="1" applyAlignment="1">
      <alignment horizontal="center" vertical="center" wrapText="1"/>
    </xf>
    <xf numFmtId="0" fontId="57" fillId="42" borderId="7" xfId="0" applyFont="1" applyFill="1" applyBorder="1" applyAlignment="1">
      <alignment horizontal="center" vertical="center" wrapText="1"/>
    </xf>
    <xf numFmtId="0" fontId="19" fillId="42" borderId="25" xfId="0" applyFont="1" applyFill="1" applyBorder="1" applyAlignment="1">
      <alignment vertical="center"/>
    </xf>
    <xf numFmtId="49" fontId="31" fillId="32" borderId="2" xfId="0" applyNumberFormat="1" applyFont="1" applyFill="1" applyBorder="1" applyAlignment="1">
      <alignment horizontal="center" vertical="center" wrapText="1"/>
    </xf>
    <xf numFmtId="0" fontId="57" fillId="42" borderId="2" xfId="0" applyFont="1" applyFill="1" applyBorder="1" applyAlignment="1">
      <alignment horizontal="center" vertical="center" wrapText="1"/>
    </xf>
    <xf numFmtId="49" fontId="31" fillId="32" borderId="5" xfId="0" applyNumberFormat="1" applyFont="1" applyFill="1" applyBorder="1" applyAlignment="1">
      <alignment horizontal="center" vertical="center" wrapText="1"/>
    </xf>
    <xf numFmtId="0" fontId="31" fillId="33" borderId="1" xfId="0" applyFont="1" applyFill="1" applyBorder="1" applyAlignment="1">
      <alignment horizontal="left" vertical="center" wrapText="1"/>
    </xf>
    <xf numFmtId="0" fontId="35" fillId="33" borderId="0" xfId="0" applyFont="1" applyFill="1" applyAlignment="1">
      <alignment vertical="center" wrapText="1"/>
    </xf>
    <xf numFmtId="0" fontId="31" fillId="33" borderId="7" xfId="0" applyFont="1" applyFill="1" applyBorder="1" applyAlignment="1">
      <alignment horizontal="center" vertical="center" wrapText="1"/>
    </xf>
    <xf numFmtId="49" fontId="31" fillId="0" borderId="7" xfId="0" applyNumberFormat="1" applyFont="1" applyBorder="1" applyAlignment="1">
      <alignment horizontal="center" vertical="center" wrapText="1"/>
    </xf>
    <xf numFmtId="0" fontId="31" fillId="33" borderId="7" xfId="0" applyFont="1" applyFill="1" applyBorder="1" applyAlignment="1">
      <alignment horizontal="left" vertical="center" wrapText="1"/>
    </xf>
    <xf numFmtId="49" fontId="57" fillId="0" borderId="7" xfId="0" applyNumberFormat="1" applyFont="1" applyBorder="1" applyAlignment="1">
      <alignment horizontal="center" vertical="center" wrapText="1"/>
    </xf>
    <xf numFmtId="0" fontId="57" fillId="0" borderId="7" xfId="0" applyFont="1" applyBorder="1" applyAlignment="1">
      <alignment horizontal="left" vertical="center" wrapText="1"/>
    </xf>
    <xf numFmtId="49" fontId="31" fillId="0" borderId="5" xfId="0" applyNumberFormat="1" applyFont="1" applyBorder="1" applyAlignment="1">
      <alignment horizontal="center" vertical="center" wrapText="1"/>
    </xf>
    <xf numFmtId="0" fontId="31" fillId="33" borderId="5" xfId="0" applyFont="1" applyFill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5" fillId="33" borderId="2" xfId="0" applyFont="1" applyFill="1" applyBorder="1" applyAlignment="1">
      <alignment horizontal="center" vertical="center" wrapText="1"/>
    </xf>
    <xf numFmtId="0" fontId="31" fillId="44" borderId="7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 wrapText="1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3" fillId="33" borderId="0" xfId="0" applyFont="1" applyFill="1" applyAlignment="1">
      <alignment horizontal="left" vertical="center"/>
    </xf>
    <xf numFmtId="0" fontId="19" fillId="42" borderId="1" xfId="0" applyFont="1" applyFill="1" applyBorder="1" applyAlignment="1">
      <alignment vertical="center" wrapText="1"/>
    </xf>
    <xf numFmtId="0" fontId="19" fillId="42" borderId="5" xfId="0" applyFont="1" applyFill="1" applyBorder="1" applyAlignment="1">
      <alignment vertical="center" wrapText="1"/>
    </xf>
    <xf numFmtId="0" fontId="19" fillId="42" borderId="2" xfId="0" applyFont="1" applyFill="1" applyBorder="1" applyAlignment="1">
      <alignment vertical="center" wrapText="1"/>
    </xf>
    <xf numFmtId="0" fontId="31" fillId="32" borderId="2" xfId="0" applyFont="1" applyFill="1" applyBorder="1" applyAlignment="1">
      <alignment vertical="center" wrapText="1"/>
    </xf>
    <xf numFmtId="0" fontId="19" fillId="42" borderId="7" xfId="0" applyFont="1" applyFill="1" applyBorder="1" applyAlignment="1">
      <alignment vertical="center" wrapText="1"/>
    </xf>
    <xf numFmtId="0" fontId="57" fillId="32" borderId="7" xfId="0" applyFont="1" applyFill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center" vertical="center" wrapText="1"/>
    </xf>
    <xf numFmtId="0" fontId="31" fillId="33" borderId="26" xfId="0" applyFont="1" applyFill="1" applyBorder="1" applyAlignment="1">
      <alignment horizontal="left" vertical="center" wrapText="1"/>
    </xf>
    <xf numFmtId="0" fontId="31" fillId="33" borderId="2" xfId="0" applyFont="1" applyFill="1" applyBorder="1" applyAlignment="1">
      <alignment horizontal="left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0" fontId="57" fillId="33" borderId="1" xfId="0" applyFont="1" applyFill="1" applyBorder="1" applyAlignment="1">
      <alignment horizontal="left" vertical="center" wrapText="1"/>
    </xf>
    <xf numFmtId="0" fontId="31" fillId="33" borderId="1" xfId="0" applyFont="1" applyFill="1" applyBorder="1" applyAlignment="1">
      <alignment horizontal="center" vertical="center" wrapText="1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28" xfId="0" applyFont="1" applyFill="1" applyBorder="1" applyAlignment="1" applyProtection="1">
      <alignment horizontal="center" vertical="center" wrapText="1"/>
      <protection locked="0"/>
    </xf>
    <xf numFmtId="0" fontId="31" fillId="33" borderId="5" xfId="0" applyFont="1" applyFill="1" applyBorder="1" applyAlignment="1" applyProtection="1">
      <alignment horizontal="center" vertical="center" wrapText="1"/>
      <protection locked="0"/>
    </xf>
    <xf numFmtId="0" fontId="31" fillId="33" borderId="7" xfId="0" applyFont="1" applyFill="1" applyBorder="1" applyAlignment="1" applyProtection="1">
      <alignment horizontal="center" vertical="center" wrapText="1"/>
      <protection locked="0"/>
    </xf>
    <xf numFmtId="0" fontId="31" fillId="33" borderId="2" xfId="0" applyFont="1" applyFill="1" applyBorder="1" applyAlignment="1" applyProtection="1">
      <alignment horizontal="center" vertical="center" wrapText="1"/>
      <protection locked="0"/>
    </xf>
    <xf numFmtId="0" fontId="31" fillId="44" borderId="2" xfId="0" applyFont="1" applyFill="1" applyBorder="1" applyAlignment="1" applyProtection="1">
      <alignment horizontal="left" vertical="center" wrapText="1"/>
      <protection locked="0"/>
    </xf>
    <xf numFmtId="0" fontId="31" fillId="44" borderId="7" xfId="0" applyFont="1" applyFill="1" applyBorder="1" applyAlignment="1" applyProtection="1">
      <alignment horizontal="left" vertical="center" wrapText="1"/>
      <protection locked="0"/>
    </xf>
    <xf numFmtId="0" fontId="31" fillId="33" borderId="1" xfId="0" applyFont="1" applyFill="1" applyBorder="1" applyAlignment="1" applyProtection="1">
      <alignment horizontal="center" vertical="center" wrapText="1"/>
      <protection locked="0"/>
    </xf>
    <xf numFmtId="0" fontId="31" fillId="44" borderId="5" xfId="0" applyFont="1" applyFill="1" applyBorder="1" applyAlignment="1" applyProtection="1">
      <alignment horizontal="left" vertical="center" wrapText="1"/>
      <protection locked="0"/>
    </xf>
    <xf numFmtId="0" fontId="31" fillId="44" borderId="7" xfId="0" applyFont="1" applyFill="1" applyBorder="1" applyAlignment="1" applyProtection="1">
      <alignment horizontal="center" vertical="center" wrapText="1"/>
      <protection hidden="1"/>
    </xf>
    <xf numFmtId="0" fontId="35" fillId="33" borderId="7" xfId="0" applyFont="1" applyFill="1" applyBorder="1" applyAlignment="1" applyProtection="1">
      <alignment horizontal="center" vertical="center" wrapText="1"/>
      <protection hidden="1"/>
    </xf>
    <xf numFmtId="0" fontId="31" fillId="33" borderId="7" xfId="0" applyFont="1" applyFill="1" applyBorder="1" applyAlignment="1" applyProtection="1">
      <alignment horizontal="center" vertical="center" wrapText="1"/>
      <protection hidden="1"/>
    </xf>
    <xf numFmtId="0" fontId="31" fillId="42" borderId="5" xfId="0" applyFont="1" applyFill="1" applyBorder="1" applyAlignment="1" applyProtection="1">
      <alignment horizontal="center" vertical="center" wrapText="1"/>
      <protection hidden="1"/>
    </xf>
    <xf numFmtId="0" fontId="31" fillId="42" borderId="21" xfId="0" applyFont="1" applyFill="1" applyBorder="1" applyAlignment="1" applyProtection="1">
      <alignment horizontal="center" vertical="center" wrapText="1"/>
      <protection hidden="1"/>
    </xf>
    <xf numFmtId="0" fontId="31" fillId="42" borderId="7" xfId="0" applyFont="1" applyFill="1" applyBorder="1" applyAlignment="1" applyProtection="1">
      <alignment horizontal="center" vertical="center" wrapText="1"/>
      <protection hidden="1"/>
    </xf>
    <xf numFmtId="0" fontId="31" fillId="42" borderId="28" xfId="0" applyFont="1" applyFill="1" applyBorder="1" applyAlignment="1" applyProtection="1">
      <alignment horizontal="center" vertical="center" wrapText="1"/>
      <protection hidden="1"/>
    </xf>
    <xf numFmtId="0" fontId="31" fillId="42" borderId="2" xfId="0" applyFont="1" applyFill="1" applyBorder="1" applyAlignment="1" applyProtection="1">
      <alignment horizontal="center" vertical="center" wrapText="1"/>
      <protection hidden="1"/>
    </xf>
    <xf numFmtId="0" fontId="42" fillId="33" borderId="1" xfId="0" applyFont="1" applyFill="1" applyBorder="1" applyAlignment="1" applyProtection="1">
      <alignment horizontal="center" vertical="center"/>
      <protection hidden="1"/>
    </xf>
    <xf numFmtId="0" fontId="32" fillId="37" borderId="1" xfId="0" applyFont="1" applyFill="1" applyBorder="1" applyAlignment="1" applyProtection="1">
      <alignment horizontal="center" vertical="center"/>
      <protection hidden="1"/>
    </xf>
    <xf numFmtId="0" fontId="32" fillId="33" borderId="1" xfId="0" applyFont="1" applyFill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60" fillId="42" borderId="25" xfId="0" applyFont="1" applyFill="1" applyBorder="1" applyAlignment="1" applyProtection="1">
      <alignment vertical="center"/>
      <protection hidden="1"/>
    </xf>
    <xf numFmtId="0" fontId="31" fillId="42" borderId="7" xfId="0" applyFont="1" applyFill="1" applyBorder="1" applyAlignment="1" applyProtection="1">
      <alignment horizontal="center" vertical="center" wrapText="1"/>
      <protection locked="0" hidden="1"/>
    </xf>
    <xf numFmtId="0" fontId="60" fillId="42" borderId="1" xfId="0" applyFont="1" applyFill="1" applyBorder="1" applyAlignment="1" applyProtection="1">
      <alignment vertical="center" wrapText="1"/>
      <protection hidden="1"/>
    </xf>
    <xf numFmtId="0" fontId="57" fillId="42" borderId="5" xfId="0" applyFont="1" applyFill="1" applyBorder="1" applyAlignment="1" applyProtection="1">
      <alignment horizontal="left" vertical="center" wrapText="1"/>
      <protection hidden="1"/>
    </xf>
    <xf numFmtId="0" fontId="57" fillId="42" borderId="7" xfId="0" applyFont="1" applyFill="1" applyBorder="1" applyAlignment="1" applyProtection="1">
      <alignment horizontal="left" vertical="center" wrapText="1"/>
      <protection hidden="1"/>
    </xf>
    <xf numFmtId="0" fontId="57" fillId="42" borderId="2" xfId="0" applyFont="1" applyFill="1" applyBorder="1" applyAlignment="1" applyProtection="1">
      <alignment horizontal="left" vertical="center" wrapText="1"/>
      <protection hidden="1"/>
    </xf>
    <xf numFmtId="0" fontId="35" fillId="42" borderId="7" xfId="0" applyFont="1" applyFill="1" applyBorder="1" applyAlignment="1" applyProtection="1">
      <alignment horizontal="left" vertical="center" wrapText="1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38" fillId="33" borderId="5" xfId="0" applyFont="1" applyFill="1" applyBorder="1" applyAlignment="1">
      <alignment horizontal="center" vertical="center" wrapText="1"/>
    </xf>
    <xf numFmtId="0" fontId="38" fillId="33" borderId="7" xfId="0" applyFont="1" applyFill="1" applyBorder="1" applyAlignment="1">
      <alignment horizontal="center" vertical="center" wrapText="1"/>
    </xf>
    <xf numFmtId="0" fontId="38" fillId="33" borderId="2" xfId="0" applyFont="1" applyFill="1" applyBorder="1" applyAlignment="1">
      <alignment horizontal="center" vertical="center" wrapText="1"/>
    </xf>
    <xf numFmtId="0" fontId="58" fillId="39" borderId="0" xfId="0" applyFont="1" applyFill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44" fillId="33" borderId="5" xfId="0" applyFont="1" applyFill="1" applyBorder="1" applyAlignment="1">
      <alignment horizontal="center" vertical="center" wrapText="1"/>
    </xf>
    <xf numFmtId="0" fontId="44" fillId="33" borderId="7" xfId="0" applyFont="1" applyFill="1" applyBorder="1" applyAlignment="1">
      <alignment horizontal="center" vertical="center" wrapText="1"/>
    </xf>
    <xf numFmtId="0" fontId="44" fillId="33" borderId="2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/>
    </xf>
    <xf numFmtId="0" fontId="45" fillId="33" borderId="5" xfId="0" applyFont="1" applyFill="1" applyBorder="1" applyAlignment="1">
      <alignment horizontal="center" vertical="center" wrapText="1"/>
    </xf>
    <xf numFmtId="0" fontId="45" fillId="33" borderId="7" xfId="0" applyFont="1" applyFill="1" applyBorder="1" applyAlignment="1">
      <alignment horizontal="center" vertical="center"/>
    </xf>
    <xf numFmtId="0" fontId="45" fillId="33" borderId="2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6" fillId="32" borderId="0" xfId="0" applyFont="1" applyFill="1" applyAlignment="1">
      <alignment horizontal="center" vertical="center" wrapText="1"/>
    </xf>
    <xf numFmtId="0" fontId="27" fillId="32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vertical="center" wrapText="1"/>
    </xf>
    <xf numFmtId="0" fontId="22" fillId="34" borderId="0" xfId="0" applyFont="1" applyFill="1" applyAlignment="1">
      <alignment vertical="center" wrapText="1"/>
    </xf>
    <xf numFmtId="0" fontId="23" fillId="34" borderId="18" xfId="0" applyFont="1" applyFill="1" applyBorder="1" applyAlignment="1"/>
    <xf numFmtId="0" fontId="20" fillId="34" borderId="0" xfId="0" applyFont="1" applyFill="1" applyAlignment="1">
      <alignment vertical="center" wrapText="1"/>
    </xf>
    <xf numFmtId="0" fontId="23" fillId="34" borderId="0" xfId="0" applyFont="1" applyFill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3" fillId="34" borderId="0" xfId="0" applyFont="1" applyFill="1" applyAlignment="1">
      <alignment horizontal="center" vertical="center" wrapText="1"/>
    </xf>
    <xf numFmtId="0" fontId="23" fillId="34" borderId="0" xfId="0" applyFont="1" applyFill="1" applyAlignment="1"/>
    <xf numFmtId="0" fontId="25" fillId="35" borderId="0" xfId="0" applyFont="1" applyFill="1" applyAlignment="1">
      <alignment vertical="center" wrapText="1"/>
    </xf>
    <xf numFmtId="0" fontId="46" fillId="34" borderId="0" xfId="0" applyFont="1" applyFill="1" applyAlignment="1">
      <alignment vertical="center" wrapText="1"/>
    </xf>
    <xf numFmtId="0" fontId="24" fillId="34" borderId="0" xfId="0" applyFont="1" applyFill="1" applyAlignment="1">
      <alignment horizontal="right" vertical="center" wrapText="1"/>
    </xf>
    <xf numFmtId="0" fontId="24" fillId="34" borderId="0" xfId="0" applyFont="1" applyFill="1" applyAlignment="1">
      <alignment horizontal="center" vertical="center" wrapText="1"/>
    </xf>
    <xf numFmtId="0" fontId="47" fillId="40" borderId="19" xfId="0" applyFont="1" applyFill="1" applyBorder="1" applyAlignment="1">
      <alignment horizontal="center" vertical="center" wrapText="1"/>
    </xf>
    <xf numFmtId="0" fontId="47" fillId="40" borderId="20" xfId="0" applyFont="1" applyFill="1" applyBorder="1" applyAlignment="1">
      <alignment horizontal="center" vertical="center" wrapText="1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56">
    <dxf>
      <font>
        <b/>
        <i val="0"/>
        <color rgb="FF00B050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Relationship Id="rId9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550333</xdr:colOff>
      <xdr:row>9</xdr:row>
      <xdr:rowOff>105832</xdr:rowOff>
    </xdr:from>
    <xdr:to>
      <xdr:col>8</xdr:col>
      <xdr:colOff>2370666</xdr:colOff>
      <xdr:row>13</xdr:row>
      <xdr:rowOff>21165</xdr:rowOff>
    </xdr:to>
    <xdr:sp macro="" textlink="">
      <xdr:nvSpPr>
        <xdr:cNvPr id="2" name="1 Llamada con líne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3000" y="1492249"/>
          <a:ext cx="1820333" cy="486833"/>
        </a:xfrm>
        <a:prstGeom prst="borderCallout1">
          <a:avLst>
            <a:gd name="adj1" fmla="val 57101"/>
            <a:gd name="adj2" fmla="val 747"/>
            <a:gd name="adj3" fmla="val 131587"/>
            <a:gd name="adj4" fmla="val -49528"/>
          </a:avLst>
        </a:prstGeom>
        <a:solidFill>
          <a:srgbClr val="FF0000"/>
        </a:solidFill>
        <a:ln w="9525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000" b="1"/>
            <a:t>Modifica</a:t>
          </a:r>
          <a:r>
            <a:rPr lang="es-PE" sz="1000" b="1" baseline="0"/>
            <a:t> esta columna para ver tu avance en la nueva malla.</a:t>
          </a:r>
          <a:endParaRPr lang="es-PE" sz="1000" b="1"/>
        </a:p>
      </xdr:txBody>
    </xdr:sp>
    <xdr:clientData/>
  </xdr:twoCellAnchor>
  <xdr:twoCellAnchor editAs="oneCell">
    <xdr:from>
      <xdr:col>9</xdr:col>
      <xdr:colOff>81644</xdr:colOff>
      <xdr:row>6</xdr:row>
      <xdr:rowOff>122465</xdr:rowOff>
    </xdr:from>
    <xdr:to>
      <xdr:col>10</xdr:col>
      <xdr:colOff>213090</xdr:colOff>
      <xdr:row>9</xdr:row>
      <xdr:rowOff>122465</xdr:rowOff>
    </xdr:to>
    <xdr:pic>
      <xdr:nvPicPr>
        <xdr:cNvPr id="5201" name="2 Imagen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884" t="16525" r="22038" b="74586"/>
        <a:stretch>
          <a:fillRect/>
        </a:stretch>
      </xdr:blipFill>
      <xdr:spPr bwMode="auto">
        <a:xfrm>
          <a:off x="7960180" y="884465"/>
          <a:ext cx="49883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68580</xdr:colOff>
      <xdr:row>2</xdr:row>
      <xdr:rowOff>83820</xdr:rowOff>
    </xdr:to>
    <xdr:pic>
      <xdr:nvPicPr>
        <xdr:cNvPr id="2263" name="Imagen 1" descr="http://intranet.upc.edu.pe/imagen/franjaupcvirtual.jpg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952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9</xdr:col>
          <xdr:colOff>342900</xdr:colOff>
          <xdr:row>4</xdr:row>
          <xdr:rowOff>228600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8</xdr:col>
          <xdr:colOff>891540</xdr:colOff>
          <xdr:row>4</xdr:row>
          <xdr:rowOff>228600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9</xdr:col>
          <xdr:colOff>731520</xdr:colOff>
          <xdr:row>6</xdr:row>
          <xdr:rowOff>228600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449580</xdr:colOff>
          <xdr:row>6</xdr:row>
          <xdr:rowOff>228600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228600</xdr:colOff>
          <xdr:row>8</xdr:row>
          <xdr:rowOff>220980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228600</xdr:colOff>
          <xdr:row>8</xdr:row>
          <xdr:rowOff>220980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419100</xdr:colOff>
          <xdr:row>10</xdr:row>
          <xdr:rowOff>297180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2</xdr:col>
          <xdr:colOff>571500</xdr:colOff>
          <xdr:row>12</xdr:row>
          <xdr:rowOff>114300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3</xdr:col>
          <xdr:colOff>15240</xdr:colOff>
          <xdr:row>12</xdr:row>
          <xdr:rowOff>297180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297180</xdr:colOff>
          <xdr:row>14</xdr:row>
          <xdr:rowOff>106680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4C8F18-B6F8-43B7-8298-56DFE1B7F312}" name="Normas" displayName="Normas" ref="A2:I12" totalsRowShown="0" headerRowDxfId="19" dataDxfId="17" headerRowBorderDxfId="18" tableBorderDxfId="16">
  <autoFilter ref="A2:I12" xr:uid="{DD4C8F18-B6F8-43B7-8298-56DFE1B7F312}"/>
  <tableColumns count="9">
    <tableColumn id="1" xr3:uid="{70DFF71A-A948-419F-B7A9-BC211CA72256}" name="Código" dataDxfId="15"/>
    <tableColumn id="2" xr3:uid="{E7D3AE15-5BBF-4AEF-B325-0A4FD6FE1303}" name="Curso a convalidar" dataDxfId="14"/>
    <tableColumn id="3" xr3:uid="{4FCEE15A-76CB-4428-8CC7-56305125FA13}" name="Créditos" dataDxfId="13"/>
    <tableColumn id="4" xr3:uid="{E4079E68-15F1-4955-B4DB-07FA208B4978}" name="Nivel" dataDxfId="12"/>
    <tableColumn id="5" xr3:uid="{B962617C-7955-49FC-8F56-5B1711352F22}" name="Código2" dataDxfId="11"/>
    <tableColumn id="6" xr3:uid="{ACBAE937-96E0-484F-BE13-989E606109DF}" name="Curso nuevo" dataDxfId="10"/>
    <tableColumn id="7" xr3:uid="{F7DD7F4F-6CFA-4AF2-BF62-9AF7016C00C5}" name="Créditos3" dataDxfId="9"/>
    <tableColumn id="8" xr3:uid="{D010CF52-FDEE-4401-ABEC-0BD20CC305D2}" name="Nivel4" dataDxfId="8"/>
    <tableColumn id="9" xr3:uid="{9FADAB9C-26F8-4CCD-B630-6B39050AFF1B}" name="Nombre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042BCA-3FEA-49EE-840D-C494057B7362}" name="Nivel" displayName="Nivel" ref="B16:E25" totalsRowShown="0" headerRowDxfId="6" dataDxfId="5">
  <autoFilter ref="B16:E25" xr:uid="{1B042BCA-3FEA-49EE-840D-C494057B7362}"/>
  <tableColumns count="4">
    <tableColumn id="1" xr3:uid="{FB94909F-BFA5-47C6-9F52-6F871D3CCE6F}" name="Curso" dataDxfId="4"/>
    <tableColumn id="2" xr3:uid="{7EA3C5C9-2D7E-494C-9B00-8D198D71734D}" name="Créditos" dataDxfId="3"/>
    <tableColumn id="3" xr3:uid="{89796115-32F8-44F9-BCB9-FCA97193B9EA}" name="Nivel Antes" dataDxfId="2"/>
    <tableColumn id="4" xr3:uid="{B1467A2D-8375-4497-8C6B-090EE60785FD}" name="Nivel Ahora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6.emf"/><Relationship Id="rId18" Type="http://schemas.openxmlformats.org/officeDocument/2006/relationships/image" Target="../media/image8.emf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0.xml"/><Relationship Id="rId7" Type="http://schemas.openxmlformats.org/officeDocument/2006/relationships/image" Target="../media/image3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" Type="http://schemas.openxmlformats.org/officeDocument/2006/relationships/drawing" Target="../drawings/drawing2.xml"/><Relationship Id="rId16" Type="http://schemas.openxmlformats.org/officeDocument/2006/relationships/image" Target="../media/image7.emf"/><Relationship Id="rId20" Type="http://schemas.openxmlformats.org/officeDocument/2006/relationships/image" Target="../media/image9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5" Type="http://schemas.openxmlformats.org/officeDocument/2006/relationships/control" Target="../activeX/activeX7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9.xml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Relationship Id="rId14" Type="http://schemas.openxmlformats.org/officeDocument/2006/relationships/control" Target="../activeX/activeX6.xml"/><Relationship Id="rId22" Type="http://schemas.openxmlformats.org/officeDocument/2006/relationships/image" Target="../media/image10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7"/>
  <sheetViews>
    <sheetView showGridLines="0" showRowColHeaders="0" tabSelected="1" topLeftCell="A3" zoomScale="110" zoomScaleNormal="110" workbookViewId="0">
      <pane xSplit="5" ySplit="13" topLeftCell="F16" activePane="bottomRight" state="frozen"/>
      <selection pane="topRight" activeCell="D3" sqref="D3"/>
      <selection pane="bottomLeft" activeCell="A16" sqref="A16"/>
      <selection pane="bottomRight" activeCell="M25" sqref="M25"/>
    </sheetView>
  </sheetViews>
  <sheetFormatPr baseColWidth="10" defaultColWidth="11.44140625" defaultRowHeight="14.4" x14ac:dyDescent="0.3"/>
  <cols>
    <col min="1" max="1" width="6.109375" style="103" customWidth="1"/>
    <col min="2" max="2" width="8.6640625" style="66" customWidth="1"/>
    <col min="3" max="4" width="4.88671875" style="66" hidden="1" customWidth="1"/>
    <col min="5" max="5" width="44" style="66" customWidth="1"/>
    <col min="6" max="6" width="12.5546875" style="66" customWidth="1"/>
    <col min="7" max="7" width="12.5546875" style="66" hidden="1" customWidth="1"/>
    <col min="8" max="8" width="13.6640625" style="66" bestFit="1" customWidth="1"/>
    <col min="9" max="9" width="36" style="104" customWidth="1"/>
    <col min="10" max="10" width="5.5546875" style="105" customWidth="1"/>
    <col min="11" max="11" width="6.6640625" style="106" customWidth="1"/>
    <col min="12" max="12" width="8.6640625" style="107" customWidth="1"/>
    <col min="13" max="13" width="44.33203125" style="107" customWidth="1"/>
    <col min="14" max="14" width="13.44140625" style="107" customWidth="1"/>
    <col min="15" max="15" width="11" style="108" customWidth="1"/>
    <col min="16" max="16" width="36.5546875" style="108" customWidth="1"/>
    <col min="17" max="17" width="32.6640625" style="109" customWidth="1"/>
    <col min="18" max="18" width="4.44140625" style="66" customWidth="1"/>
    <col min="19" max="19" width="11.88671875" style="66" bestFit="1" customWidth="1"/>
    <col min="20" max="16384" width="11.44140625" style="66"/>
  </cols>
  <sheetData>
    <row r="1" spans="1:18" ht="19.350000000000001" hidden="1" customHeight="1" x14ac:dyDescent="0.3"/>
    <row r="2" spans="1:18" ht="19.350000000000001" hidden="1" customHeight="1" x14ac:dyDescent="0.3"/>
    <row r="3" spans="1:18" ht="18" x14ac:dyDescent="0.3">
      <c r="B3" s="238" t="s">
        <v>0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18" x14ac:dyDescent="0.3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8" x14ac:dyDescent="0.3">
      <c r="A5" s="111"/>
      <c r="B5" s="243" t="s">
        <v>1</v>
      </c>
      <c r="C5" s="243"/>
      <c r="D5" s="243"/>
      <c r="E5" s="243"/>
      <c r="F5" s="243"/>
      <c r="G5" s="243"/>
      <c r="H5" s="243"/>
      <c r="I5" s="243"/>
      <c r="L5" s="243" t="s">
        <v>2</v>
      </c>
      <c r="M5" s="243"/>
      <c r="N5" s="243"/>
      <c r="O5" s="243"/>
      <c r="P5" s="243"/>
      <c r="Q5" s="243"/>
      <c r="R5" s="112"/>
    </row>
    <row r="6" spans="1:18" x14ac:dyDescent="0.3">
      <c r="A6" s="111"/>
      <c r="B6" s="105"/>
      <c r="C6" s="105"/>
      <c r="D6" s="105"/>
      <c r="E6" s="105"/>
      <c r="F6" s="105"/>
      <c r="G6" s="105"/>
      <c r="H6" s="105"/>
      <c r="I6" s="113"/>
      <c r="K6" s="114"/>
      <c r="L6" s="115"/>
      <c r="M6" s="115"/>
      <c r="N6" s="115"/>
      <c r="O6" s="116"/>
      <c r="P6" s="116"/>
      <c r="Q6" s="117"/>
    </row>
    <row r="7" spans="1:18" ht="15" customHeight="1" x14ac:dyDescent="0.3">
      <c r="A7" s="111"/>
      <c r="B7" s="105"/>
      <c r="C7" s="105"/>
      <c r="D7" s="105"/>
      <c r="E7" s="244" t="s">
        <v>3</v>
      </c>
      <c r="F7" s="118" t="s">
        <v>4</v>
      </c>
      <c r="G7" s="118"/>
      <c r="H7" s="119">
        <v>182</v>
      </c>
      <c r="I7" s="114"/>
      <c r="J7" s="114"/>
      <c r="K7" s="114"/>
      <c r="L7" s="120"/>
      <c r="M7" s="244" t="s">
        <v>3</v>
      </c>
      <c r="N7" s="121" t="s">
        <v>4</v>
      </c>
      <c r="O7" s="122">
        <v>170</v>
      </c>
      <c r="P7" s="111"/>
      <c r="Q7" s="117"/>
    </row>
    <row r="8" spans="1:18" x14ac:dyDescent="0.3">
      <c r="A8" s="111"/>
      <c r="B8" s="105"/>
      <c r="C8" s="105"/>
      <c r="D8" s="105"/>
      <c r="E8" s="245"/>
      <c r="F8" s="118" t="s">
        <v>5</v>
      </c>
      <c r="G8" s="118"/>
      <c r="H8" s="220">
        <f>SUMIFS(Creditos,Tipo,"O",Situacion,"Aprobado")</f>
        <v>120</v>
      </c>
      <c r="I8" s="114"/>
      <c r="J8" s="114"/>
      <c r="K8" s="114"/>
      <c r="L8" s="120"/>
      <c r="M8" s="245"/>
      <c r="N8" s="121" t="s">
        <v>6</v>
      </c>
      <c r="O8" s="222">
        <f>SUMIFS(CreditosNM,SituacionNM,"Aprobado")</f>
        <v>99</v>
      </c>
      <c r="P8" s="111"/>
      <c r="Q8" s="117"/>
    </row>
    <row r="9" spans="1:18" x14ac:dyDescent="0.3">
      <c r="A9" s="111"/>
      <c r="B9" s="105"/>
      <c r="C9" s="105"/>
      <c r="D9" s="105"/>
      <c r="E9" s="246"/>
      <c r="F9" s="118" t="s">
        <v>7</v>
      </c>
      <c r="G9" s="118"/>
      <c r="H9" s="220">
        <f>H7-cred_aprob</f>
        <v>62</v>
      </c>
      <c r="I9" s="114"/>
      <c r="J9" s="114"/>
      <c r="K9" s="114"/>
      <c r="L9" s="120"/>
      <c r="M9" s="246"/>
      <c r="N9" s="121" t="s">
        <v>7</v>
      </c>
      <c r="O9" s="222">
        <f>O7-O8</f>
        <v>71</v>
      </c>
      <c r="P9" s="111"/>
      <c r="Q9" s="117"/>
    </row>
    <row r="10" spans="1:18" ht="15" customHeight="1" x14ac:dyDescent="0.3">
      <c r="A10" s="111"/>
      <c r="B10" s="105"/>
      <c r="C10" s="105"/>
      <c r="D10" s="105"/>
      <c r="E10" s="240" t="s">
        <v>8</v>
      </c>
      <c r="F10" s="118" t="s">
        <v>4</v>
      </c>
      <c r="G10" s="118"/>
      <c r="H10" s="119">
        <v>18</v>
      </c>
      <c r="I10" s="114"/>
      <c r="J10" s="114"/>
      <c r="K10" s="114"/>
      <c r="L10" s="120"/>
      <c r="M10" s="240" t="s">
        <v>8</v>
      </c>
      <c r="N10" s="121" t="s">
        <v>4</v>
      </c>
      <c r="O10" s="122">
        <v>30</v>
      </c>
      <c r="P10" s="111"/>
      <c r="Q10" s="117"/>
    </row>
    <row r="11" spans="1:18" x14ac:dyDescent="0.3">
      <c r="A11" s="111"/>
      <c r="B11" s="105"/>
      <c r="C11" s="105"/>
      <c r="D11" s="105"/>
      <c r="E11" s="241"/>
      <c r="F11" s="118" t="s">
        <v>5</v>
      </c>
      <c r="G11" s="118"/>
      <c r="H11" s="220">
        <f>SUMIFS(Creditos,Tipo,"E",Situacion,"Aprobado")</f>
        <v>0</v>
      </c>
      <c r="I11" s="114"/>
      <c r="J11" s="114"/>
      <c r="K11" s="114"/>
      <c r="L11" s="120"/>
      <c r="M11" s="241"/>
      <c r="N11" s="121" t="s">
        <v>6</v>
      </c>
      <c r="O11" s="223">
        <f>SUMIFS(CreditosEquiv,Tipo2,"E",Situacion,"Aprobado")</f>
        <v>26</v>
      </c>
      <c r="P11" s="123"/>
      <c r="Q11" s="117"/>
    </row>
    <row r="12" spans="1:18" x14ac:dyDescent="0.3">
      <c r="A12" s="111"/>
      <c r="B12" s="105"/>
      <c r="C12" s="105"/>
      <c r="D12" s="105"/>
      <c r="E12" s="242"/>
      <c r="F12" s="118" t="s">
        <v>7</v>
      </c>
      <c r="G12" s="118"/>
      <c r="H12" s="220">
        <f>+H10-H11</f>
        <v>18</v>
      </c>
      <c r="I12" s="114"/>
      <c r="J12" s="114"/>
      <c r="K12" s="114"/>
      <c r="L12" s="120"/>
      <c r="M12" s="242"/>
      <c r="N12" s="121" t="s">
        <v>7</v>
      </c>
      <c r="O12" s="222">
        <f>+O10-O11</f>
        <v>4</v>
      </c>
      <c r="P12" s="123"/>
      <c r="Q12" s="117"/>
    </row>
    <row r="13" spans="1:18" x14ac:dyDescent="0.3">
      <c r="A13" s="111"/>
      <c r="B13" s="105"/>
      <c r="C13" s="105"/>
      <c r="D13" s="105"/>
      <c r="E13" s="124"/>
      <c r="F13" s="125" t="s">
        <v>4</v>
      </c>
      <c r="G13" s="125"/>
      <c r="H13" s="221">
        <f>H7+H10</f>
        <v>200</v>
      </c>
      <c r="I13" s="114"/>
      <c r="J13" s="114"/>
      <c r="K13" s="114"/>
      <c r="L13" s="120"/>
      <c r="M13" s="124"/>
      <c r="N13" s="125" t="s">
        <v>4</v>
      </c>
      <c r="O13" s="221">
        <f>O7+O10</f>
        <v>200</v>
      </c>
      <c r="P13" s="111"/>
      <c r="Q13" s="117"/>
    </row>
    <row r="14" spans="1:18" x14ac:dyDescent="0.3">
      <c r="A14" s="111"/>
      <c r="B14" s="105"/>
      <c r="C14" s="105"/>
      <c r="D14" s="105"/>
      <c r="E14" s="126"/>
      <c r="F14" s="126"/>
      <c r="G14" s="126"/>
      <c r="H14" s="231">
        <f>cred_aprob+H11</f>
        <v>120</v>
      </c>
      <c r="I14" s="113"/>
      <c r="K14" s="114"/>
      <c r="L14" s="115"/>
      <c r="M14" s="127"/>
      <c r="N14" s="127"/>
      <c r="O14" s="116"/>
      <c r="P14" s="116"/>
      <c r="Q14" s="117"/>
    </row>
    <row r="15" spans="1:18" s="131" customFormat="1" ht="20.399999999999999" x14ac:dyDescent="0.3">
      <c r="A15" s="74" t="s">
        <v>9</v>
      </c>
      <c r="B15" s="74" t="s">
        <v>10</v>
      </c>
      <c r="C15" s="74" t="s">
        <v>11</v>
      </c>
      <c r="D15" s="74" t="s">
        <v>12</v>
      </c>
      <c r="E15" s="74" t="s">
        <v>13</v>
      </c>
      <c r="F15" s="74" t="s">
        <v>14</v>
      </c>
      <c r="G15" s="74" t="s">
        <v>15</v>
      </c>
      <c r="H15" s="74" t="s">
        <v>16</v>
      </c>
      <c r="I15" s="74" t="s">
        <v>17</v>
      </c>
      <c r="J15" s="128"/>
      <c r="K15" s="129" t="s">
        <v>9</v>
      </c>
      <c r="L15" s="129" t="s">
        <v>10</v>
      </c>
      <c r="M15" s="129" t="s">
        <v>13</v>
      </c>
      <c r="N15" s="130" t="s">
        <v>18</v>
      </c>
      <c r="O15" s="129" t="s">
        <v>16</v>
      </c>
      <c r="P15" s="129" t="s">
        <v>17</v>
      </c>
      <c r="Q15" s="129" t="s">
        <v>19</v>
      </c>
    </row>
    <row r="16" spans="1:18" s="141" customFormat="1" ht="15" customHeight="1" x14ac:dyDescent="0.3">
      <c r="A16" s="235">
        <v>0</v>
      </c>
      <c r="B16" s="132"/>
      <c r="C16" s="132"/>
      <c r="D16" s="132"/>
      <c r="E16" s="133"/>
      <c r="F16" s="134"/>
      <c r="G16" s="134"/>
      <c r="H16" s="134"/>
      <c r="I16" s="135"/>
      <c r="J16" s="136"/>
      <c r="K16" s="235">
        <v>0</v>
      </c>
      <c r="L16" s="137"/>
      <c r="M16" s="138"/>
      <c r="N16" s="137"/>
      <c r="O16" s="137"/>
      <c r="P16" s="139"/>
      <c r="Q16" s="140"/>
    </row>
    <row r="17" spans="1:18" s="141" customFormat="1" ht="15" customHeight="1" x14ac:dyDescent="0.3">
      <c r="A17" s="237"/>
      <c r="B17" s="142"/>
      <c r="C17" s="142"/>
      <c r="D17" s="142"/>
      <c r="E17" s="143"/>
      <c r="F17" s="144"/>
      <c r="G17" s="144"/>
      <c r="H17" s="144"/>
      <c r="I17" s="145"/>
      <c r="J17" s="136"/>
      <c r="K17" s="237"/>
      <c r="L17" s="146"/>
      <c r="M17" s="147"/>
      <c r="N17" s="146"/>
      <c r="O17" s="146"/>
      <c r="P17" s="148"/>
      <c r="Q17" s="149"/>
    </row>
    <row r="18" spans="1:18" ht="20.399999999999999" x14ac:dyDescent="0.3">
      <c r="A18" s="232">
        <v>1</v>
      </c>
      <c r="B18" s="150" t="s">
        <v>20</v>
      </c>
      <c r="C18" s="150" t="s">
        <v>21</v>
      </c>
      <c r="D18" s="150"/>
      <c r="E18" s="133" t="s">
        <v>22</v>
      </c>
      <c r="F18" s="132">
        <v>4</v>
      </c>
      <c r="G18" s="151"/>
      <c r="H18" s="203" t="s">
        <v>23</v>
      </c>
      <c r="I18" s="60" t="s">
        <v>24</v>
      </c>
      <c r="K18" s="235">
        <v>1</v>
      </c>
      <c r="L18" s="152" t="s">
        <v>25</v>
      </c>
      <c r="M18" s="227" t="s">
        <v>26</v>
      </c>
      <c r="N18" s="215">
        <f>IF(O18="Aprobado",'ABF Información general'!J4,0)</f>
        <v>0</v>
      </c>
      <c r="O18" s="216" t="str">
        <f>H18</f>
        <v>Pendiente</v>
      </c>
      <c r="P18" s="60" t="s">
        <v>27</v>
      </c>
      <c r="Q18" s="140"/>
      <c r="R18" s="153"/>
    </row>
    <row r="19" spans="1:18" ht="20.399999999999999" x14ac:dyDescent="0.3">
      <c r="A19" s="233"/>
      <c r="B19" s="154" t="s">
        <v>28</v>
      </c>
      <c r="C19" s="154" t="s">
        <v>21</v>
      </c>
      <c r="D19" s="154"/>
      <c r="E19" s="155" t="s">
        <v>29</v>
      </c>
      <c r="F19" s="156">
        <v>3</v>
      </c>
      <c r="G19" s="157"/>
      <c r="H19" s="204" t="s">
        <v>30</v>
      </c>
      <c r="I19" s="60" t="s">
        <v>31</v>
      </c>
      <c r="K19" s="236"/>
      <c r="L19" s="158" t="s">
        <v>32</v>
      </c>
      <c r="M19" s="228" t="s">
        <v>33</v>
      </c>
      <c r="N19" s="217">
        <f>IF(O19="Aprobado",'ABF Información general'!J5,0)</f>
        <v>3</v>
      </c>
      <c r="O19" s="218" t="str">
        <f>H19</f>
        <v>Aprobado</v>
      </c>
      <c r="P19" s="60" t="s">
        <v>31</v>
      </c>
      <c r="Q19" s="159"/>
    </row>
    <row r="20" spans="1:18" x14ac:dyDescent="0.3">
      <c r="A20" s="233"/>
      <c r="B20" s="154" t="s">
        <v>34</v>
      </c>
      <c r="C20" s="154" t="s">
        <v>21</v>
      </c>
      <c r="D20" s="154"/>
      <c r="E20" s="155" t="s">
        <v>35</v>
      </c>
      <c r="F20" s="156">
        <v>3</v>
      </c>
      <c r="G20" s="157"/>
      <c r="H20" s="204" t="s">
        <v>30</v>
      </c>
      <c r="I20" s="60" t="s">
        <v>36</v>
      </c>
      <c r="K20" s="236"/>
      <c r="L20" s="158" t="s">
        <v>37</v>
      </c>
      <c r="M20" s="228" t="s">
        <v>38</v>
      </c>
      <c r="N20" s="217">
        <f>IF(O20="Aprobado",'ABF Información general'!J6,0)</f>
        <v>4</v>
      </c>
      <c r="O20" s="218" t="str">
        <f>H20</f>
        <v>Aprobado</v>
      </c>
      <c r="P20" s="60" t="s">
        <v>36</v>
      </c>
      <c r="Q20" s="159"/>
    </row>
    <row r="21" spans="1:18" ht="20.399999999999999" x14ac:dyDescent="0.3">
      <c r="A21" s="233"/>
      <c r="B21" s="154" t="s">
        <v>39</v>
      </c>
      <c r="C21" s="154" t="s">
        <v>21</v>
      </c>
      <c r="D21" s="154"/>
      <c r="E21" s="155" t="s">
        <v>40</v>
      </c>
      <c r="F21" s="156">
        <v>6</v>
      </c>
      <c r="G21" s="157"/>
      <c r="H21" s="204" t="s">
        <v>30</v>
      </c>
      <c r="I21" s="60" t="s">
        <v>31</v>
      </c>
      <c r="K21" s="236"/>
      <c r="L21" s="158" t="s">
        <v>39</v>
      </c>
      <c r="M21" s="228" t="s">
        <v>41</v>
      </c>
      <c r="N21" s="217">
        <f>IF(O21="Aprobado",'ABF Información general'!J7,0)</f>
        <v>6</v>
      </c>
      <c r="O21" s="218" t="str">
        <f>H21</f>
        <v>Aprobado</v>
      </c>
      <c r="P21" s="60" t="s">
        <v>31</v>
      </c>
      <c r="Q21" s="159"/>
    </row>
    <row r="22" spans="1:18" ht="20.399999999999999" x14ac:dyDescent="0.3">
      <c r="A22" s="233"/>
      <c r="B22" s="154" t="s">
        <v>42</v>
      </c>
      <c r="C22" s="154" t="s">
        <v>21</v>
      </c>
      <c r="D22" s="154"/>
      <c r="E22" s="155" t="s">
        <v>43</v>
      </c>
      <c r="F22" s="156">
        <v>4</v>
      </c>
      <c r="G22" s="157"/>
      <c r="H22" s="204" t="s">
        <v>30</v>
      </c>
      <c r="I22" s="60" t="s">
        <v>31</v>
      </c>
      <c r="K22" s="236"/>
      <c r="L22" s="158" t="s">
        <v>42</v>
      </c>
      <c r="M22" s="228" t="s">
        <v>44</v>
      </c>
      <c r="N22" s="217">
        <f>IF(O22="Aprobado",'ABF Información general'!J8,0)</f>
        <v>4</v>
      </c>
      <c r="O22" s="218" t="str">
        <f>H22</f>
        <v>Aprobado</v>
      </c>
      <c r="P22" s="60" t="s">
        <v>31</v>
      </c>
      <c r="Q22" s="159"/>
    </row>
    <row r="23" spans="1:18" x14ac:dyDescent="0.3">
      <c r="A23" s="232">
        <v>2</v>
      </c>
      <c r="B23" s="162" t="s">
        <v>45</v>
      </c>
      <c r="C23" s="162" t="s">
        <v>21</v>
      </c>
      <c r="D23" s="162" t="s">
        <v>46</v>
      </c>
      <c r="E23" s="133" t="str">
        <f>VLOOKUP(B23,'ABF Información general'!$C$3:$E$57,2,0)</f>
        <v>Biología</v>
      </c>
      <c r="F23" s="132">
        <f>VLOOKUP(B23,'ABF Información general'!$C$3:$E$57,3,0)</f>
        <v>3</v>
      </c>
      <c r="G23" s="132">
        <v>3</v>
      </c>
      <c r="H23" s="205" t="s">
        <v>30</v>
      </c>
      <c r="I23" s="163" t="s">
        <v>47</v>
      </c>
      <c r="J23" s="164"/>
      <c r="K23" s="235">
        <v>2</v>
      </c>
      <c r="L23" s="152" t="s">
        <v>48</v>
      </c>
      <c r="M23" s="227" t="str">
        <f>VLOOKUP(L23,'ABF Información general'!$H$3:$J$55,2,0)</f>
        <v> Cálculo I</v>
      </c>
      <c r="N23" s="215">
        <f>IF(O23="Aprobado",'ABF Información general'!J9,0)</f>
        <v>6</v>
      </c>
      <c r="O23" s="215" t="str">
        <f>H24</f>
        <v>Aprobado</v>
      </c>
      <c r="P23" s="60" t="s">
        <v>49</v>
      </c>
      <c r="Q23" s="140"/>
    </row>
    <row r="24" spans="1:18" x14ac:dyDescent="0.3">
      <c r="A24" s="233"/>
      <c r="B24" s="154" t="s">
        <v>50</v>
      </c>
      <c r="C24" s="154" t="s">
        <v>21</v>
      </c>
      <c r="D24" s="154"/>
      <c r="E24" s="155" t="str">
        <f>VLOOKUP(B24,'ABF Información general'!$C$3:$E$57,2,0)</f>
        <v>Cálculo I</v>
      </c>
      <c r="F24" s="156">
        <f>VLOOKUP(B24,'ABF Información general'!$C$3:$E$57,3,0)</f>
        <v>6</v>
      </c>
      <c r="G24" s="156"/>
      <c r="H24" s="206" t="s">
        <v>30</v>
      </c>
      <c r="I24" s="163" t="s">
        <v>49</v>
      </c>
      <c r="K24" s="236"/>
      <c r="L24" s="158" t="s">
        <v>51</v>
      </c>
      <c r="M24" s="228" t="str">
        <f>VLOOKUP(L24,'ABF Información general'!$H$3:$J$55,2,0)</f>
        <v> Comprensión y Producción de Lenguaje II</v>
      </c>
      <c r="N24" s="217">
        <f>IF(O24="Aprobado",'ABF Información general'!J10,0)</f>
        <v>4</v>
      </c>
      <c r="O24" s="217" t="str">
        <f>H29</f>
        <v>Aprobado</v>
      </c>
      <c r="P24" s="60" t="s">
        <v>52</v>
      </c>
      <c r="Q24" s="159"/>
    </row>
    <row r="25" spans="1:18" x14ac:dyDescent="0.3">
      <c r="A25" s="233"/>
      <c r="B25" s="154" t="s">
        <v>53</v>
      </c>
      <c r="C25" s="154" t="s">
        <v>21</v>
      </c>
      <c r="D25" s="154"/>
      <c r="E25" s="155" t="str">
        <f>VLOOKUP(B25,'ABF Información general'!$C$3:$E$57,2,0)</f>
        <v>Geología</v>
      </c>
      <c r="F25" s="156">
        <f>VLOOKUP(B25,'ABF Información general'!$C$3:$E$57,3,0)</f>
        <v>3</v>
      </c>
      <c r="G25" s="156"/>
      <c r="H25" s="206" t="s">
        <v>30</v>
      </c>
      <c r="I25" s="163" t="s">
        <v>54</v>
      </c>
      <c r="K25" s="236"/>
      <c r="L25" s="158" t="s">
        <v>55</v>
      </c>
      <c r="M25" s="228" t="str">
        <f>VLOOKUP(L25,'ABF Información general'!$H$3:$J$55,2,0)</f>
        <v>Creatividad y Liderazgo (Ing)</v>
      </c>
      <c r="N25" s="217">
        <f>IF(O25="Aprobado",'ABF Información general'!J11,0)</f>
        <v>3</v>
      </c>
      <c r="O25" s="217" t="str">
        <f>H26</f>
        <v>Aprobado</v>
      </c>
      <c r="P25" s="60" t="s">
        <v>36</v>
      </c>
      <c r="Q25" s="159"/>
    </row>
    <row r="26" spans="1:18" x14ac:dyDescent="0.3">
      <c r="A26" s="233"/>
      <c r="B26" s="154" t="s">
        <v>56</v>
      </c>
      <c r="C26" s="154" t="s">
        <v>21</v>
      </c>
      <c r="D26" s="154"/>
      <c r="E26" s="155" t="str">
        <f>VLOOKUP(B26,'ABF Información general'!$C$3:$E$57,2,0)</f>
        <v>Taller de Creatividad</v>
      </c>
      <c r="F26" s="156">
        <f>VLOOKUP(B26,'ABF Información general'!$C$3:$E$57,3,0)</f>
        <v>3</v>
      </c>
      <c r="G26" s="156"/>
      <c r="H26" s="206" t="s">
        <v>30</v>
      </c>
      <c r="I26" s="163" t="s">
        <v>36</v>
      </c>
      <c r="K26" s="236"/>
      <c r="L26" s="158" t="s">
        <v>57</v>
      </c>
      <c r="M26" s="228" t="str">
        <f>VLOOKUP(L26,'ABF Información general'!$H$3:$J$55,2,0)</f>
        <v> Topografía</v>
      </c>
      <c r="N26" s="217">
        <f>IF(O26="Aprobado",'ABF Información general'!J12,0)</f>
        <v>3</v>
      </c>
      <c r="O26" s="217" t="str">
        <f>H27</f>
        <v>Aprobado</v>
      </c>
      <c r="P26" s="60" t="s">
        <v>58</v>
      </c>
      <c r="Q26" s="159"/>
    </row>
    <row r="27" spans="1:18" ht="20.399999999999999" x14ac:dyDescent="0.3">
      <c r="A27" s="233"/>
      <c r="B27" s="154" t="s">
        <v>59</v>
      </c>
      <c r="C27" s="154" t="s">
        <v>21</v>
      </c>
      <c r="D27" s="154"/>
      <c r="E27" s="155" t="str">
        <f>VLOOKUP(B27,'ABF Información general'!$C$3:$E$57,2,0)</f>
        <v>Topografía</v>
      </c>
      <c r="F27" s="156">
        <f>VLOOKUP(B27,'ABF Información general'!$C$3:$E$57,3,0)</f>
        <v>4</v>
      </c>
      <c r="G27" s="156"/>
      <c r="H27" s="206" t="s">
        <v>30</v>
      </c>
      <c r="I27" s="163" t="s">
        <v>60</v>
      </c>
      <c r="K27" s="236"/>
      <c r="L27" s="158" t="s">
        <v>61</v>
      </c>
      <c r="M27" s="228" t="str">
        <f>VLOOKUP(L27,'ABF Información general'!$H$3:$J$55,2,0)</f>
        <v> Ética y Ciudadanía</v>
      </c>
      <c r="N27" s="217">
        <f>IF(O27="Aprobado",'ABF Información general'!J13,0)</f>
        <v>2</v>
      </c>
      <c r="O27" s="217" t="str">
        <f>H28</f>
        <v>Aprobado</v>
      </c>
      <c r="P27" s="60" t="s">
        <v>27</v>
      </c>
      <c r="Q27" s="159"/>
    </row>
    <row r="28" spans="1:18" ht="20.399999999999999" x14ac:dyDescent="0.3">
      <c r="A28" s="234"/>
      <c r="B28" s="160" t="s">
        <v>61</v>
      </c>
      <c r="C28" s="160" t="s">
        <v>21</v>
      </c>
      <c r="D28" s="160"/>
      <c r="E28" s="143" t="str">
        <f>VLOOKUP(B28,'ABF Información general'!$C$3:$E$57,2,0)</f>
        <v>Etica y Ciudadanía</v>
      </c>
      <c r="F28" s="142">
        <f>VLOOKUP(B28,'ABF Información general'!$C$3:$E$57,3,0)</f>
        <v>2</v>
      </c>
      <c r="G28" s="142"/>
      <c r="H28" s="207" t="s">
        <v>30</v>
      </c>
      <c r="I28" s="163" t="s">
        <v>24</v>
      </c>
      <c r="K28" s="237"/>
      <c r="L28" s="161"/>
      <c r="M28" s="229"/>
      <c r="N28" s="219"/>
      <c r="O28" s="219"/>
      <c r="P28" s="60"/>
      <c r="Q28" s="149"/>
    </row>
    <row r="29" spans="1:18" x14ac:dyDescent="0.3">
      <c r="A29" s="232">
        <v>3</v>
      </c>
      <c r="B29" s="162" t="s">
        <v>62</v>
      </c>
      <c r="C29" s="162" t="s">
        <v>21</v>
      </c>
      <c r="D29" s="162"/>
      <c r="E29" s="133" t="str">
        <f>VLOOKUP(B29,'ABF Información general'!$C$3:$E$57,2,0)</f>
        <v>Comprensión y Producción de Lenguaje II</v>
      </c>
      <c r="F29" s="132">
        <f>VLOOKUP(B29,'ABF Información general'!$C$3:$E$57,3,0)</f>
        <v>4</v>
      </c>
      <c r="G29" s="132"/>
      <c r="H29" s="205" t="s">
        <v>30</v>
      </c>
      <c r="I29" s="163" t="s">
        <v>63</v>
      </c>
      <c r="K29" s="235">
        <v>3</v>
      </c>
      <c r="L29" s="152" t="s">
        <v>64</v>
      </c>
      <c r="M29" s="227" t="str">
        <f>VLOOKUP(L29,'ABF Información general'!$H$3:$J$55,2,0)</f>
        <v>Geología General y Estructural</v>
      </c>
      <c r="N29" s="215">
        <f>IF(O29="Aprobado",'ABF Información general'!J14,0)</f>
        <v>5</v>
      </c>
      <c r="O29" s="215" t="str">
        <f>H25</f>
        <v>Aprobado</v>
      </c>
      <c r="P29" s="60" t="s">
        <v>65</v>
      </c>
      <c r="Q29" s="140"/>
    </row>
    <row r="30" spans="1:18" x14ac:dyDescent="0.3">
      <c r="A30" s="233"/>
      <c r="B30" s="154" t="s">
        <v>66</v>
      </c>
      <c r="C30" s="154" t="s">
        <v>21</v>
      </c>
      <c r="D30" s="154"/>
      <c r="E30" s="155" t="str">
        <f>VLOOKUP(B30,'ABF Información general'!$C$3:$E$57,2,0)</f>
        <v>Cálculo II</v>
      </c>
      <c r="F30" s="156">
        <f>VLOOKUP(B30,'ABF Información general'!$C$3:$E$57,3,0)</f>
        <v>6</v>
      </c>
      <c r="G30" s="156"/>
      <c r="H30" s="206" t="s">
        <v>30</v>
      </c>
      <c r="I30" s="163" t="s">
        <v>67</v>
      </c>
      <c r="K30" s="236"/>
      <c r="L30" s="158" t="s">
        <v>66</v>
      </c>
      <c r="M30" s="228" t="str">
        <f>VLOOKUP(L30,'ABF Información general'!$H$3:$J$55,2,0)</f>
        <v> Cálculo II</v>
      </c>
      <c r="N30" s="217">
        <f>IF(O30="Aprobado",'ABF Información general'!J15,0)</f>
        <v>6</v>
      </c>
      <c r="O30" s="217" t="str">
        <f>H30</f>
        <v>Aprobado</v>
      </c>
      <c r="P30" s="60" t="s">
        <v>67</v>
      </c>
      <c r="Q30" s="159"/>
    </row>
    <row r="31" spans="1:18" ht="30.6" x14ac:dyDescent="0.3">
      <c r="A31" s="233"/>
      <c r="B31" s="154" t="s">
        <v>68</v>
      </c>
      <c r="C31" s="154" t="s">
        <v>21</v>
      </c>
      <c r="D31" s="154"/>
      <c r="E31" s="155" t="str">
        <f>VLOOKUP(B31,'ABF Información general'!$C$3:$E$57,2,0)</f>
        <v>Física I</v>
      </c>
      <c r="F31" s="156">
        <f>VLOOKUP(B31,'ABF Información general'!$C$3:$E$57,3,0)</f>
        <v>4</v>
      </c>
      <c r="G31" s="156"/>
      <c r="H31" s="206" t="s">
        <v>30</v>
      </c>
      <c r="I31" s="163" t="s">
        <v>69</v>
      </c>
      <c r="K31" s="236"/>
      <c r="L31" s="158" t="s">
        <v>68</v>
      </c>
      <c r="M31" s="228" t="str">
        <f>VLOOKUP(L31,'ABF Información general'!$H$3:$J$55,2,0)</f>
        <v> Física I</v>
      </c>
      <c r="N31" s="217">
        <f>IF(O31="Aprobado",'ABF Información general'!J16,0)</f>
        <v>4</v>
      </c>
      <c r="O31" s="217" t="str">
        <f>H31</f>
        <v>Aprobado</v>
      </c>
      <c r="P31" s="60" t="s">
        <v>69</v>
      </c>
      <c r="Q31" s="159"/>
    </row>
    <row r="32" spans="1:18" x14ac:dyDescent="0.3">
      <c r="A32" s="233"/>
      <c r="B32" s="154" t="s">
        <v>70</v>
      </c>
      <c r="C32" s="154" t="s">
        <v>21</v>
      </c>
      <c r="D32" s="154"/>
      <c r="E32" s="155" t="str">
        <f>VLOOKUP(B32,'ABF Información general'!$C$3:$E$57,2,0)</f>
        <v>Seminario de Investigación Académica I</v>
      </c>
      <c r="F32" s="156">
        <f>VLOOKUP(B32,'ABF Información general'!$C$3:$E$57,3,0)</f>
        <v>2</v>
      </c>
      <c r="G32" s="156"/>
      <c r="H32" s="206" t="s">
        <v>30</v>
      </c>
      <c r="I32" s="163" t="s">
        <v>63</v>
      </c>
      <c r="K32" s="236"/>
      <c r="L32" s="158" t="s">
        <v>70</v>
      </c>
      <c r="M32" s="228" t="str">
        <f>VLOOKUP(L32,'ABF Información general'!$H$3:$J$55,2,0)</f>
        <v> Seminario de Investigación Académica I</v>
      </c>
      <c r="N32" s="217">
        <f>IF(O32="Aprobado",'ABF Información general'!J17,0)</f>
        <v>2</v>
      </c>
      <c r="O32" s="217" t="str">
        <f>H32</f>
        <v>Aprobado</v>
      </c>
      <c r="P32" s="60" t="s">
        <v>52</v>
      </c>
      <c r="Q32" s="159"/>
    </row>
    <row r="33" spans="1:17" x14ac:dyDescent="0.3">
      <c r="A33" s="234"/>
      <c r="B33" s="160" t="s">
        <v>71</v>
      </c>
      <c r="C33" s="160" t="s">
        <v>21</v>
      </c>
      <c r="D33" s="160"/>
      <c r="E33" s="143" t="str">
        <f>VLOOKUP(B33,'ABF Información general'!$C$3:$E$57,2,0)</f>
        <v>Topografía Minera</v>
      </c>
      <c r="F33" s="142">
        <f>VLOOKUP(B33,'ABF Información general'!$C$3:$E$57,3,0)</f>
        <v>3</v>
      </c>
      <c r="G33" s="142"/>
      <c r="H33" s="207" t="s">
        <v>30</v>
      </c>
      <c r="I33" s="163" t="s">
        <v>72</v>
      </c>
      <c r="K33" s="237"/>
      <c r="L33" s="161" t="s">
        <v>71</v>
      </c>
      <c r="M33" s="229" t="str">
        <f>VLOOKUP(L33,'ABF Información general'!$H$3:$J$55,2,0)</f>
        <v>Topografía Minera</v>
      </c>
      <c r="N33" s="219">
        <f>IF(O33="Aprobado",'ABF Información general'!J18,0)</f>
        <v>3</v>
      </c>
      <c r="O33" s="219" t="str">
        <f>H33</f>
        <v>Aprobado</v>
      </c>
      <c r="P33" s="60" t="s">
        <v>73</v>
      </c>
      <c r="Q33" s="149"/>
    </row>
    <row r="34" spans="1:17" x14ac:dyDescent="0.3">
      <c r="A34" s="232">
        <v>4</v>
      </c>
      <c r="B34" s="162" t="s">
        <v>74</v>
      </c>
      <c r="C34" s="162" t="s">
        <v>21</v>
      </c>
      <c r="D34" s="162" t="s">
        <v>46</v>
      </c>
      <c r="E34" s="133" t="str">
        <f>VLOOKUP(B34,'ABF Información general'!$C$3:$E$57,2,0)</f>
        <v>Dirección de Empresas</v>
      </c>
      <c r="F34" s="132">
        <f>VLOOKUP(B34,'ABF Información general'!$C$3:$E$57,3,0)</f>
        <v>3</v>
      </c>
      <c r="G34" s="132">
        <v>3</v>
      </c>
      <c r="H34" s="205" t="s">
        <v>30</v>
      </c>
      <c r="I34" s="163" t="s">
        <v>75</v>
      </c>
      <c r="K34" s="235">
        <v>4</v>
      </c>
      <c r="L34" s="152" t="s">
        <v>76</v>
      </c>
      <c r="M34" s="227" t="str">
        <f>VLOOKUP(L34,'ABF Información general'!$H$3:$J$55,2,0)</f>
        <v> Ecuaciones Diferenciales y Álgebra Lineal</v>
      </c>
      <c r="N34" s="215">
        <f>IF(O34="Aprobado",'ABF Información general'!J19,0)</f>
        <v>6</v>
      </c>
      <c r="O34" s="215" t="str">
        <f>H35</f>
        <v>Aprobado</v>
      </c>
      <c r="P34" s="60" t="s">
        <v>77</v>
      </c>
      <c r="Q34" s="140"/>
    </row>
    <row r="35" spans="1:17" x14ac:dyDescent="0.3">
      <c r="A35" s="233"/>
      <c r="B35" s="154" t="s">
        <v>76</v>
      </c>
      <c r="C35" s="154" t="s">
        <v>21</v>
      </c>
      <c r="D35" s="154"/>
      <c r="E35" s="155" t="str">
        <f>VLOOKUP(B35,'ABF Información general'!$C$3:$E$57,2,0)</f>
        <v>Ecuaciones Diferenciales y Álgebra Lineal</v>
      </c>
      <c r="F35" s="156">
        <f>VLOOKUP(B35,'ABF Información general'!$C$3:$E$57,3,0)</f>
        <v>6</v>
      </c>
      <c r="G35" s="156"/>
      <c r="H35" s="206" t="s">
        <v>30</v>
      </c>
      <c r="I35" s="163" t="s">
        <v>77</v>
      </c>
      <c r="K35" s="236"/>
      <c r="L35" s="158" t="s">
        <v>78</v>
      </c>
      <c r="M35" s="228" t="str">
        <f>VLOOKUP(L35,'ABF Información general'!$H$3:$J$55,2,0)</f>
        <v> Estadística Aplicada I</v>
      </c>
      <c r="N35" s="217">
        <f>IF(O35="Aprobado",'ABF Información general'!J20,0)</f>
        <v>4</v>
      </c>
      <c r="O35" s="217" t="str">
        <f>H40</f>
        <v>Aprobado</v>
      </c>
      <c r="P35" s="60" t="s">
        <v>67</v>
      </c>
      <c r="Q35" s="159"/>
    </row>
    <row r="36" spans="1:17" x14ac:dyDescent="0.3">
      <c r="A36" s="233"/>
      <c r="B36" s="154" t="s">
        <v>79</v>
      </c>
      <c r="C36" s="154" t="s">
        <v>21</v>
      </c>
      <c r="D36" s="154" t="s">
        <v>46</v>
      </c>
      <c r="E36" s="155" t="str">
        <f>VLOOKUP(B36,'ABF Información general'!$C$3:$E$57,2,0)</f>
        <v>Estática</v>
      </c>
      <c r="F36" s="156">
        <f>VLOOKUP(B36,'ABF Información general'!$C$3:$E$57,3,0)</f>
        <v>4</v>
      </c>
      <c r="G36" s="156">
        <v>4</v>
      </c>
      <c r="H36" s="206" t="s">
        <v>30</v>
      </c>
      <c r="I36" s="163" t="s">
        <v>80</v>
      </c>
      <c r="K36" s="236"/>
      <c r="L36" s="158" t="s">
        <v>81</v>
      </c>
      <c r="M36" s="228" t="str">
        <f>VLOOKUP(L36,'ABF Información general'!$H$3:$J$55,2,0)</f>
        <v>Mecánica de Materiales para Minería</v>
      </c>
      <c r="N36" s="217">
        <f>IF(O36="Aprobado",'ABF Información general'!J21,0)</f>
        <v>5</v>
      </c>
      <c r="O36" s="217" t="str">
        <f>H43</f>
        <v>Aprobado</v>
      </c>
      <c r="P36" s="60" t="s">
        <v>75</v>
      </c>
      <c r="Q36" s="159"/>
    </row>
    <row r="37" spans="1:17" ht="20.399999999999999" x14ac:dyDescent="0.3">
      <c r="A37" s="233"/>
      <c r="B37" s="154" t="s">
        <v>82</v>
      </c>
      <c r="C37" s="154" t="s">
        <v>21</v>
      </c>
      <c r="D37" s="154" t="s">
        <v>46</v>
      </c>
      <c r="E37" s="155" t="str">
        <f>VLOOKUP(B37,'ABF Información general'!$C$3:$E$57,2,0)</f>
        <v>Geología Estructural</v>
      </c>
      <c r="F37" s="156">
        <f>VLOOKUP(B37,'ABF Información general'!$C$3:$E$57,3,0)</f>
        <v>3</v>
      </c>
      <c r="G37" s="156">
        <v>3</v>
      </c>
      <c r="H37" s="206" t="s">
        <v>30</v>
      </c>
      <c r="I37" s="163" t="s">
        <v>83</v>
      </c>
      <c r="K37" s="236"/>
      <c r="L37" s="158" t="s">
        <v>84</v>
      </c>
      <c r="M37" s="228" t="str">
        <f>VLOOKUP(L37,'ABF Información general'!$H$3:$J$55,2,0)</f>
        <v> Mineralogía y petrología</v>
      </c>
      <c r="N37" s="217">
        <f>IF(O37="Aprobado",'ABF Información general'!J22,0)</f>
        <v>4</v>
      </c>
      <c r="O37" s="217" t="str">
        <f>H38</f>
        <v>Aprobado</v>
      </c>
      <c r="P37" s="60" t="s">
        <v>85</v>
      </c>
      <c r="Q37" s="186"/>
    </row>
    <row r="38" spans="1:17" x14ac:dyDescent="0.3">
      <c r="A38" s="233"/>
      <c r="B38" s="154" t="s">
        <v>86</v>
      </c>
      <c r="C38" s="154" t="s">
        <v>21</v>
      </c>
      <c r="D38" s="154"/>
      <c r="E38" s="155" t="str">
        <f>VLOOKUP(B38,'ABF Información general'!$C$3:$E$57,2,0)</f>
        <v>Mineralogía y petrología</v>
      </c>
      <c r="F38" s="156">
        <f>VLOOKUP(B38,'ABF Información general'!$C$3:$E$57,3,0)</f>
        <v>4</v>
      </c>
      <c r="G38" s="156"/>
      <c r="H38" s="206" t="s">
        <v>30</v>
      </c>
      <c r="I38" s="163" t="s">
        <v>83</v>
      </c>
      <c r="K38" s="236"/>
      <c r="L38" s="158"/>
      <c r="M38" s="228" t="s">
        <v>87</v>
      </c>
      <c r="N38" s="217">
        <v>3</v>
      </c>
      <c r="O38" s="217"/>
      <c r="P38" s="60"/>
      <c r="Q38" s="159"/>
    </row>
    <row r="39" spans="1:17" x14ac:dyDescent="0.3">
      <c r="A39" s="232">
        <v>5</v>
      </c>
      <c r="B39" s="162" t="s">
        <v>88</v>
      </c>
      <c r="C39" s="162" t="s">
        <v>21</v>
      </c>
      <c r="D39" s="162" t="s">
        <v>46</v>
      </c>
      <c r="E39" s="133" t="str">
        <f>VLOOKUP(B39,'ABF Información general'!$C$3:$E$57,2,0)</f>
        <v>Economía para la Gestión (Ing)</v>
      </c>
      <c r="F39" s="132">
        <f>VLOOKUP(B39,'ABF Información general'!$C$3:$E$57,3,0)</f>
        <v>3</v>
      </c>
      <c r="G39" s="132">
        <v>3</v>
      </c>
      <c r="H39" s="205" t="s">
        <v>30</v>
      </c>
      <c r="I39" s="163" t="s">
        <v>89</v>
      </c>
      <c r="K39" s="235">
        <v>5</v>
      </c>
      <c r="L39" s="152" t="s">
        <v>90</v>
      </c>
      <c r="M39" s="227" t="str">
        <f>VLOOKUP(L39,'ABF Información general'!$H$3:$J$55,2,0)</f>
        <v> Ingeniería De La Voladura</v>
      </c>
      <c r="N39" s="215">
        <f>IF(O39="Aprobado",'ABF Información general'!J24,0)</f>
        <v>4</v>
      </c>
      <c r="O39" s="215" t="str">
        <f>H42</f>
        <v>Aprobado</v>
      </c>
      <c r="P39" s="60" t="s">
        <v>91</v>
      </c>
      <c r="Q39" s="159"/>
    </row>
    <row r="40" spans="1:17" ht="20.399999999999999" x14ac:dyDescent="0.3">
      <c r="A40" s="233"/>
      <c r="B40" s="154" t="s">
        <v>92</v>
      </c>
      <c r="C40" s="154" t="s">
        <v>21</v>
      </c>
      <c r="D40" s="154"/>
      <c r="E40" s="155" t="str">
        <f>VLOOKUP(B40,'ABF Información general'!$C$3:$E$57,2,0)</f>
        <v>Estadística Aplicada I</v>
      </c>
      <c r="F40" s="156">
        <f>VLOOKUP(B40,'ABF Información general'!$C$3:$E$57,3,0)</f>
        <v>4</v>
      </c>
      <c r="G40" s="156"/>
      <c r="H40" s="206" t="s">
        <v>30</v>
      </c>
      <c r="I40" s="163" t="s">
        <v>67</v>
      </c>
      <c r="K40" s="236"/>
      <c r="L40" s="158" t="s">
        <v>93</v>
      </c>
      <c r="M40" s="228" t="str">
        <f>VLOOKUP(L40,'ABF Información general'!$H$3:$J$55,2,0)</f>
        <v> Geología de Yacimientos Minerales</v>
      </c>
      <c r="N40" s="217">
        <f>IF(O40="Aprobado",'ABF Información general'!J25,0)</f>
        <v>4</v>
      </c>
      <c r="O40" s="217" t="str">
        <f>H44</f>
        <v>Aprobado</v>
      </c>
      <c r="P40" s="60" t="s">
        <v>94</v>
      </c>
      <c r="Q40" s="159"/>
    </row>
    <row r="41" spans="1:17" x14ac:dyDescent="0.3">
      <c r="A41" s="233"/>
      <c r="B41" s="166" t="s">
        <v>95</v>
      </c>
      <c r="C41" s="166" t="s">
        <v>21</v>
      </c>
      <c r="D41" s="166" t="s">
        <v>46</v>
      </c>
      <c r="E41" s="167" t="str">
        <f>VLOOKUP(B41,'ABF Información general'!$C$3:$E$57,2,0)</f>
        <v>Física II</v>
      </c>
      <c r="F41" s="165">
        <f>VLOOKUP(B41,'ABF Información general'!$C$3:$E$57,3,0)</f>
        <v>6</v>
      </c>
      <c r="G41" s="165">
        <v>6</v>
      </c>
      <c r="H41" s="206" t="s">
        <v>30</v>
      </c>
      <c r="I41" s="163" t="s">
        <v>80</v>
      </c>
      <c r="K41" s="236"/>
      <c r="L41" s="158" t="s">
        <v>96</v>
      </c>
      <c r="M41" s="228" t="str">
        <f>VLOOKUP(L41,'ABF Información general'!$H$3:$J$55,2,0)</f>
        <v> Mecánica de Fluidos</v>
      </c>
      <c r="N41" s="217">
        <f>IF(O41="Aprobado",'ABF Información general'!J26,0)</f>
        <v>4</v>
      </c>
      <c r="O41" s="217" t="str">
        <f>H48</f>
        <v>Aprobado</v>
      </c>
      <c r="P41" s="60" t="s">
        <v>97</v>
      </c>
      <c r="Q41" s="159"/>
    </row>
    <row r="42" spans="1:17" ht="20.399999999999999" x14ac:dyDescent="0.3">
      <c r="A42" s="233"/>
      <c r="B42" s="166" t="s">
        <v>98</v>
      </c>
      <c r="C42" s="166" t="s">
        <v>21</v>
      </c>
      <c r="D42" s="166"/>
      <c r="E42" s="167" t="str">
        <f>VLOOKUP(B42,'ABF Información general'!$C$3:$E$57,2,0)</f>
        <v>Ingeniería De La Voladura</v>
      </c>
      <c r="F42" s="165">
        <f>VLOOKUP(B42,'ABF Información general'!$C$3:$E$57,3,0)</f>
        <v>4</v>
      </c>
      <c r="G42" s="165"/>
      <c r="H42" s="206" t="s">
        <v>30</v>
      </c>
      <c r="I42" s="163" t="s">
        <v>99</v>
      </c>
      <c r="K42" s="236"/>
      <c r="L42" s="158" t="s">
        <v>100</v>
      </c>
      <c r="M42" s="228" t="str">
        <f>VLOOKUP(L42,'ABF Información general'!$H$3:$J$55,2,0)</f>
        <v>Aplicaciones del Software Minero</v>
      </c>
      <c r="N42" s="217">
        <f>IF(O42="Aprobado",'ABF Información general'!J27,0)</f>
        <v>0</v>
      </c>
      <c r="O42" s="225"/>
      <c r="P42" s="60" t="s">
        <v>101</v>
      </c>
      <c r="Q42" s="224" t="str">
        <f>IF(H14&gt;=70,"Ud puede Convalidar el curso","No puede Convalidar porque tiene menos de 70 créditos aprobados")</f>
        <v>Ud puede Convalidar el curso</v>
      </c>
    </row>
    <row r="43" spans="1:17" ht="21.75" customHeight="1" x14ac:dyDescent="0.3">
      <c r="A43" s="233"/>
      <c r="B43" s="154" t="s">
        <v>102</v>
      </c>
      <c r="C43" s="154" t="s">
        <v>21</v>
      </c>
      <c r="D43" s="154"/>
      <c r="E43" s="155" t="str">
        <f>VLOOKUP(B43,'ABF Información general'!$C$3:$E$57,2,0)</f>
        <v>Mecánica de materiales</v>
      </c>
      <c r="F43" s="156">
        <f>VLOOKUP(B43,'ABF Información general'!$C$3:$E$57,3,0)</f>
        <v>5</v>
      </c>
      <c r="G43" s="156"/>
      <c r="H43" s="206" t="s">
        <v>30</v>
      </c>
      <c r="I43" s="163" t="s">
        <v>103</v>
      </c>
      <c r="K43" s="236"/>
      <c r="L43" s="158"/>
      <c r="M43" s="228" t="s">
        <v>87</v>
      </c>
      <c r="N43" s="217">
        <v>3</v>
      </c>
      <c r="O43" s="217"/>
      <c r="P43" s="60"/>
      <c r="Q43" s="159"/>
    </row>
    <row r="44" spans="1:17" ht="20.399999999999999" x14ac:dyDescent="0.3">
      <c r="A44" s="232">
        <v>6</v>
      </c>
      <c r="B44" s="162" t="s">
        <v>104</v>
      </c>
      <c r="C44" s="162" t="s">
        <v>21</v>
      </c>
      <c r="D44" s="162"/>
      <c r="E44" s="133" t="str">
        <f>VLOOKUP(B44,'ABF Información general'!$C$3:$E$57,2,0)</f>
        <v>Geología de Yacimientos Minerales</v>
      </c>
      <c r="F44" s="132">
        <f>VLOOKUP(B44,'ABF Información general'!$C$3:$E$57,3,0)</f>
        <v>4</v>
      </c>
      <c r="G44" s="132"/>
      <c r="H44" s="205" t="s">
        <v>30</v>
      </c>
      <c r="I44" s="163" t="s">
        <v>105</v>
      </c>
      <c r="K44" s="235">
        <v>6</v>
      </c>
      <c r="L44" s="152" t="s">
        <v>106</v>
      </c>
      <c r="M44" s="227" t="str">
        <f>VLOOKUP(L44,'ABF Información general'!$H$3:$J$55,2,0)</f>
        <v> Concentración de minerales</v>
      </c>
      <c r="N44" s="215">
        <f>IF(O44="Aprobado",'ABF Información general'!J29,0)</f>
        <v>0</v>
      </c>
      <c r="O44" s="215" t="str">
        <f>H51</f>
        <v>Pendiente</v>
      </c>
      <c r="P44" s="60" t="s">
        <v>107</v>
      </c>
      <c r="Q44" s="186"/>
    </row>
    <row r="45" spans="1:17" x14ac:dyDescent="0.3">
      <c r="A45" s="233"/>
      <c r="B45" s="168" t="s">
        <v>108</v>
      </c>
      <c r="C45" s="168" t="s">
        <v>21</v>
      </c>
      <c r="D45" s="168"/>
      <c r="E45" s="169" t="str">
        <f>VLOOKUP(B45,'ABF Información general'!$C$3:$E$57,2,0)</f>
        <v>Gestión de recursos humanos en mineria</v>
      </c>
      <c r="F45" s="156">
        <f>VLOOKUP(B45,'ABF Información general'!$C$3:$E$57,3,0)</f>
        <v>3</v>
      </c>
      <c r="G45" s="156"/>
      <c r="H45" s="206" t="s">
        <v>30</v>
      </c>
      <c r="I45" s="163" t="s">
        <v>89</v>
      </c>
      <c r="K45" s="236"/>
      <c r="L45" s="158" t="s">
        <v>109</v>
      </c>
      <c r="M45" s="228" t="str">
        <f>VLOOKUP(L45,'ABF Información general'!$H$3:$J$55,2,0)</f>
        <v> Legislación minera</v>
      </c>
      <c r="N45" s="217">
        <f>IF(O45="Aprobado",'ABF Información general'!J30,0)</f>
        <v>4</v>
      </c>
      <c r="O45" s="217" t="str">
        <f>H47</f>
        <v>Aprobado</v>
      </c>
      <c r="P45" s="60" t="s">
        <v>110</v>
      </c>
      <c r="Q45" s="159"/>
    </row>
    <row r="46" spans="1:17" ht="26.25" customHeight="1" x14ac:dyDescent="0.3">
      <c r="A46" s="233"/>
      <c r="B46" s="154" t="s">
        <v>111</v>
      </c>
      <c r="C46" s="154" t="s">
        <v>21</v>
      </c>
      <c r="D46" s="154" t="s">
        <v>46</v>
      </c>
      <c r="E46" s="155" t="str">
        <f>VLOOKUP(B46,'ABF Información general'!$C$3:$E$57,2,0)</f>
        <v>Investigación de Operaciones</v>
      </c>
      <c r="F46" s="156">
        <f>VLOOKUP(B46,'ABF Información general'!$C$3:$E$57,3,0)</f>
        <v>4</v>
      </c>
      <c r="G46" s="156">
        <v>4</v>
      </c>
      <c r="H46" s="206" t="s">
        <v>30</v>
      </c>
      <c r="I46" s="163" t="s">
        <v>112</v>
      </c>
      <c r="K46" s="236"/>
      <c r="L46" s="158" t="s">
        <v>113</v>
      </c>
      <c r="M46" s="228" t="str">
        <f>VLOOKUP(L46,'ABF Información general'!$H$3:$J$55,2,0)</f>
        <v>Gestión de ventilación de minas.</v>
      </c>
      <c r="N46" s="217">
        <f>IF(O46="Aprobado",'ABF Información general'!J31,0)</f>
        <v>0</v>
      </c>
      <c r="O46" s="225"/>
      <c r="P46" s="60" t="s">
        <v>114</v>
      </c>
      <c r="Q46" s="226" t="str">
        <f>IF(H14&gt;=100,"Ud puede Convalidar el curso","No puede Convalidar porque tiene menos de 100 créditos aprobados")</f>
        <v>Ud puede Convalidar el curso</v>
      </c>
    </row>
    <row r="47" spans="1:17" ht="20.399999999999999" x14ac:dyDescent="0.3">
      <c r="A47" s="233"/>
      <c r="B47" s="154" t="s">
        <v>115</v>
      </c>
      <c r="C47" s="154" t="s">
        <v>21</v>
      </c>
      <c r="D47" s="154"/>
      <c r="E47" s="155" t="str">
        <f>VLOOKUP(B47,'ABF Información general'!$C$3:$E$57,2,0)</f>
        <v>Legislación minera</v>
      </c>
      <c r="F47" s="156">
        <f>VLOOKUP(B47,'ABF Información general'!$C$3:$E$57,3,0)</f>
        <v>3</v>
      </c>
      <c r="G47" s="156"/>
      <c r="H47" s="206" t="s">
        <v>30</v>
      </c>
      <c r="I47" s="163" t="s">
        <v>89</v>
      </c>
      <c r="K47" s="236"/>
      <c r="L47" s="158" t="s">
        <v>116</v>
      </c>
      <c r="M47" s="228" t="str">
        <f>VLOOKUP(L47,'ABF Información general'!$H$3:$J$55,2,0)</f>
        <v> Mecánica de Rocas</v>
      </c>
      <c r="N47" s="217">
        <f>IF(O47="Aprobado",'ABF Información general'!J32,0)</f>
        <v>4</v>
      </c>
      <c r="O47" s="217" t="str">
        <f>H49</f>
        <v>Aprobado</v>
      </c>
      <c r="P47" s="60" t="s">
        <v>117</v>
      </c>
      <c r="Q47" s="159"/>
    </row>
    <row r="48" spans="1:17" ht="35.25" customHeight="1" x14ac:dyDescent="0.3">
      <c r="A48" s="233"/>
      <c r="B48" s="154" t="s">
        <v>96</v>
      </c>
      <c r="C48" s="154" t="s">
        <v>21</v>
      </c>
      <c r="D48" s="154"/>
      <c r="E48" s="155" t="str">
        <f>VLOOKUP(B48,'ABF Información general'!$C$3:$E$57,2,0)</f>
        <v>Mecánica de Fluidos</v>
      </c>
      <c r="F48" s="156">
        <f>VLOOKUP(B48,'ABF Información general'!$C$3:$E$57,3,0)</f>
        <v>4</v>
      </c>
      <c r="G48" s="156"/>
      <c r="H48" s="206" t="s">
        <v>30</v>
      </c>
      <c r="I48" s="163" t="s">
        <v>118</v>
      </c>
      <c r="K48" s="236"/>
      <c r="L48" s="158"/>
      <c r="M48" s="228" t="s">
        <v>87</v>
      </c>
      <c r="N48" s="217">
        <v>3</v>
      </c>
      <c r="O48" s="217"/>
      <c r="P48" s="60"/>
      <c r="Q48" s="187"/>
    </row>
    <row r="49" spans="1:17" ht="35.25" customHeight="1" x14ac:dyDescent="0.3">
      <c r="A49" s="233"/>
      <c r="B49" s="154" t="s">
        <v>116</v>
      </c>
      <c r="C49" s="154" t="s">
        <v>21</v>
      </c>
      <c r="D49" s="154"/>
      <c r="E49" s="155" t="str">
        <f>VLOOKUP(B49,'ABF Información general'!$C$3:$E$57,2,0)</f>
        <v>Mecánica de Rocas</v>
      </c>
      <c r="F49" s="156">
        <f>VLOOKUP(B49,'ABF Información general'!$C$3:$E$57,3,0)</f>
        <v>4</v>
      </c>
      <c r="G49" s="156"/>
      <c r="H49" s="206" t="s">
        <v>30</v>
      </c>
      <c r="I49" s="163" t="s">
        <v>119</v>
      </c>
      <c r="K49" s="236"/>
      <c r="L49" s="158"/>
      <c r="M49" s="228"/>
      <c r="N49" s="217"/>
      <c r="O49" s="217"/>
      <c r="P49" s="189"/>
      <c r="Q49" s="190"/>
    </row>
    <row r="50" spans="1:17" ht="20.399999999999999" x14ac:dyDescent="0.3">
      <c r="A50" s="233"/>
      <c r="B50" s="212" t="str">
        <f>VLOOKUP(E50,'Electivo (malla actual)'!$B$1:$D$61,2,0)</f>
        <v>Código</v>
      </c>
      <c r="C50" s="174" t="s">
        <v>46</v>
      </c>
      <c r="D50" s="174" t="s">
        <v>46</v>
      </c>
      <c r="E50" s="208" t="s">
        <v>87</v>
      </c>
      <c r="F50" s="213" t="str">
        <f>VLOOKUP(E50,'Electivo (malla actual)'!$B$1:$D$61,3,0)</f>
        <v>Créditos actuales</v>
      </c>
      <c r="G50" s="213" t="str">
        <f>VLOOKUP(E50,'Electivo (malla actual)'!$B$1:$E$61,4,0)</f>
        <v>Créditos equivalente</v>
      </c>
      <c r="H50" s="214" t="str">
        <f>IF(F50&lt;&gt;"Créditos actuales","Aprobado","Pendiente")</f>
        <v>Pendiente</v>
      </c>
      <c r="I50" s="163"/>
      <c r="K50" s="236"/>
      <c r="L50" s="161"/>
      <c r="M50" s="229"/>
      <c r="N50" s="219"/>
      <c r="O50" s="219"/>
      <c r="P50" s="188"/>
      <c r="Q50" s="188"/>
    </row>
    <row r="51" spans="1:17" x14ac:dyDescent="0.3">
      <c r="A51" s="232">
        <v>7</v>
      </c>
      <c r="B51" s="162" t="s">
        <v>120</v>
      </c>
      <c r="C51" s="162" t="s">
        <v>21</v>
      </c>
      <c r="D51" s="162"/>
      <c r="E51" s="133" t="str">
        <f>VLOOKUP(B51,'ABF Información general'!$C$3:$E$57,2,0)</f>
        <v>Concentración de minerales</v>
      </c>
      <c r="F51" s="132">
        <f>VLOOKUP(B51,'ABF Información general'!$C$3:$E$57,3,0)</f>
        <v>4</v>
      </c>
      <c r="G51" s="132"/>
      <c r="H51" s="205" t="s">
        <v>23</v>
      </c>
      <c r="I51" s="163" t="s">
        <v>114</v>
      </c>
      <c r="K51" s="235">
        <v>7</v>
      </c>
      <c r="L51" s="152" t="s">
        <v>121</v>
      </c>
      <c r="M51" s="227" t="str">
        <f>VLOOKUP(L51,'ABF Información general'!$H$3:$J$55,2,0)</f>
        <v> Gestión Comercial De Minerales</v>
      </c>
      <c r="N51" s="215">
        <f>IF(O51="Aprobado",'ABF Información general'!J34,0)</f>
        <v>0</v>
      </c>
      <c r="O51" s="215" t="str">
        <f>H58</f>
        <v>Pendiente</v>
      </c>
      <c r="P51" s="60" t="s">
        <v>122</v>
      </c>
      <c r="Q51" s="159"/>
    </row>
    <row r="52" spans="1:17" ht="20.399999999999999" x14ac:dyDescent="0.3">
      <c r="A52" s="233"/>
      <c r="B52" s="154" t="s">
        <v>123</v>
      </c>
      <c r="C52" s="154" t="s">
        <v>21</v>
      </c>
      <c r="D52" s="154"/>
      <c r="E52" s="155" t="str">
        <f>VLOOKUP(B52,'ABF Información general'!$C$3:$E$57,2,0)</f>
        <v>Contabilidad Y Gestión De Costos En MinerÍa</v>
      </c>
      <c r="F52" s="156">
        <f>VLOOKUP(B52,'ABF Información general'!$C$3:$E$57,3,0)</f>
        <v>3</v>
      </c>
      <c r="G52" s="156"/>
      <c r="H52" s="206" t="s">
        <v>23</v>
      </c>
      <c r="I52" s="163" t="s">
        <v>124</v>
      </c>
      <c r="K52" s="236"/>
      <c r="L52" s="158" t="s">
        <v>125</v>
      </c>
      <c r="M52" s="228" t="str">
        <f>VLOOKUP(L52,'ABF Información general'!$H$3:$J$55,2,0)</f>
        <v>Aplicaciones Geoestadísticas en los Rec Minerales</v>
      </c>
      <c r="N52" s="217">
        <f>IF(O52="Aprobado",'ABF Información general'!J35,0)</f>
        <v>0</v>
      </c>
      <c r="O52" s="217" t="str">
        <f>H53</f>
        <v>Pendiente</v>
      </c>
      <c r="P52" s="60" t="s">
        <v>126</v>
      </c>
      <c r="Q52" s="159"/>
    </row>
    <row r="53" spans="1:17" ht="30.6" x14ac:dyDescent="0.3">
      <c r="A53" s="233"/>
      <c r="B53" s="154" t="s">
        <v>127</v>
      </c>
      <c r="C53" s="154" t="s">
        <v>21</v>
      </c>
      <c r="D53" s="154"/>
      <c r="E53" s="155" t="str">
        <f>VLOOKUP(B53,'ABF Información general'!$C$3:$E$57,2,0)</f>
        <v>Eval. Recursos Minerales Métodos Geoestadísticos</v>
      </c>
      <c r="F53" s="156">
        <f>VLOOKUP(B53,'ABF Información general'!$C$3:$E$57,3,0)</f>
        <v>3</v>
      </c>
      <c r="G53" s="156"/>
      <c r="H53" s="206" t="s">
        <v>23</v>
      </c>
      <c r="I53" s="163" t="s">
        <v>128</v>
      </c>
      <c r="K53" s="236"/>
      <c r="L53" s="158" t="s">
        <v>129</v>
      </c>
      <c r="M53" s="228" t="str">
        <f>VLOOKUP(L53,'ABF Información general'!$H$3:$J$55,2,0)</f>
        <v>Diseño de minas subterráneas</v>
      </c>
      <c r="N53" s="217">
        <f>IF(O53="Aprobado",'ABF Información general'!J36,0)</f>
        <v>0</v>
      </c>
      <c r="O53" s="217" t="str">
        <f>H54</f>
        <v>Pendiente</v>
      </c>
      <c r="P53" s="60" t="s">
        <v>130</v>
      </c>
      <c r="Q53" s="159"/>
    </row>
    <row r="54" spans="1:17" ht="30.6" x14ac:dyDescent="0.3">
      <c r="A54" s="233"/>
      <c r="B54" s="154" t="s">
        <v>131</v>
      </c>
      <c r="C54" s="154" t="s">
        <v>21</v>
      </c>
      <c r="D54" s="154"/>
      <c r="E54" s="155" t="str">
        <f>VLOOKUP(B54,'ABF Información general'!$C$3:$E$57,2,0)</f>
        <v>Minería Subterránea</v>
      </c>
      <c r="F54" s="156">
        <f>VLOOKUP(B54,'ABF Información general'!$C$3:$E$57,3,0)</f>
        <v>4</v>
      </c>
      <c r="G54" s="156"/>
      <c r="H54" s="206" t="s">
        <v>23</v>
      </c>
      <c r="I54" s="163" t="s">
        <v>132</v>
      </c>
      <c r="K54" s="236"/>
      <c r="L54" s="158" t="s">
        <v>133</v>
      </c>
      <c r="M54" s="228" t="str">
        <f>VLOOKUP(L54,'ABF Información general'!$H$3:$J$55,2,0)</f>
        <v>Gest.de RRHH y Responsabilidad Social en Minería.</v>
      </c>
      <c r="N54" s="217">
        <f>IF(O54="Aprobado",'ABF Información general'!J37,0)</f>
        <v>5</v>
      </c>
      <c r="O54" s="217" t="str">
        <f>H45</f>
        <v>Aprobado</v>
      </c>
      <c r="P54" s="60" t="s">
        <v>134</v>
      </c>
      <c r="Q54" s="159"/>
    </row>
    <row r="55" spans="1:17" x14ac:dyDescent="0.3">
      <c r="A55" s="233"/>
      <c r="B55" s="154" t="s">
        <v>135</v>
      </c>
      <c r="C55" s="154" t="s">
        <v>21</v>
      </c>
      <c r="D55" s="154" t="s">
        <v>46</v>
      </c>
      <c r="E55" s="155" t="str">
        <f>VLOOKUP(B55,'ABF Información general'!$C$3:$E$57,2,0)</f>
        <v>Resp. Social Y Relaciones Comunitarias En Minería</v>
      </c>
      <c r="F55" s="156">
        <f>VLOOKUP(B55,'ABF Información general'!$C$3:$E$57,3,0)</f>
        <v>3</v>
      </c>
      <c r="G55" s="156">
        <v>3</v>
      </c>
      <c r="H55" s="206" t="s">
        <v>23</v>
      </c>
      <c r="I55" s="163" t="s">
        <v>136</v>
      </c>
      <c r="K55" s="236"/>
      <c r="L55" s="158"/>
      <c r="M55" s="228" t="s">
        <v>87</v>
      </c>
      <c r="N55" s="217">
        <v>3</v>
      </c>
      <c r="O55" s="217"/>
      <c r="P55" s="148"/>
      <c r="Q55" s="159"/>
    </row>
    <row r="56" spans="1:17" ht="20.399999999999999" x14ac:dyDescent="0.3">
      <c r="A56" s="234"/>
      <c r="B56" s="212" t="str">
        <f>VLOOKUP(E56,'Electivo (malla actual)'!$B$1:$D$61,2,0)</f>
        <v>Código</v>
      </c>
      <c r="C56" s="174" t="s">
        <v>46</v>
      </c>
      <c r="D56" s="174" t="s">
        <v>46</v>
      </c>
      <c r="E56" s="208" t="s">
        <v>87</v>
      </c>
      <c r="F56" s="213" t="str">
        <f>VLOOKUP(E56,'Electivo (malla actual)'!$B$1:$D$61,3,0)</f>
        <v>Créditos actuales</v>
      </c>
      <c r="G56" s="213" t="str">
        <f>VLOOKUP(E56,'Electivo (malla actual)'!$B$1:$E$61,4,0)</f>
        <v>Créditos equivalente</v>
      </c>
      <c r="H56" s="214" t="str">
        <f>IF(F56&lt;&gt;"Créditos actuales","Aprobado","Pendiente")</f>
        <v>Pendiente</v>
      </c>
      <c r="I56" s="163"/>
      <c r="K56" s="237"/>
      <c r="L56" s="161"/>
      <c r="M56" s="229"/>
      <c r="N56" s="219"/>
      <c r="O56" s="219"/>
      <c r="P56" s="148"/>
      <c r="Q56" s="149"/>
    </row>
    <row r="57" spans="1:17" x14ac:dyDescent="0.3">
      <c r="A57" s="232">
        <v>8</v>
      </c>
      <c r="B57" s="170" t="s">
        <v>137</v>
      </c>
      <c r="C57" s="170" t="s">
        <v>21</v>
      </c>
      <c r="D57" s="170"/>
      <c r="E57" s="171" t="str">
        <f>VLOOKUP(B57,'ABF Información general'!$C$3:$E$57,2,0)</f>
        <v>Gerencia Financiera Para Minería</v>
      </c>
      <c r="F57" s="134">
        <f>VLOOKUP(B57,'ABF Información general'!$C$3:$E$57,3,0)</f>
        <v>4</v>
      </c>
      <c r="G57" s="134"/>
      <c r="H57" s="205" t="s">
        <v>23</v>
      </c>
      <c r="I57" s="163" t="s">
        <v>138</v>
      </c>
      <c r="K57" s="235">
        <v>8</v>
      </c>
      <c r="L57" s="152" t="s">
        <v>139</v>
      </c>
      <c r="M57" s="227" t="str">
        <f>VLOOKUP(L57,'ABF Información general'!$H$3:$J$55,2,0)</f>
        <v>Gestión de Proyectos en Minería</v>
      </c>
      <c r="N57" s="215">
        <f>IF(O57="Aprobado",'ABF Información general'!J39,0)</f>
        <v>0</v>
      </c>
      <c r="O57" s="215" t="str">
        <f>H57</f>
        <v>Pendiente</v>
      </c>
      <c r="P57" s="60" t="s">
        <v>140</v>
      </c>
      <c r="Q57" s="140"/>
    </row>
    <row r="58" spans="1:17" x14ac:dyDescent="0.3">
      <c r="A58" s="233"/>
      <c r="B58" s="166" t="s">
        <v>141</v>
      </c>
      <c r="C58" s="166" t="s">
        <v>21</v>
      </c>
      <c r="D58" s="166"/>
      <c r="E58" s="172" t="str">
        <f>VLOOKUP(B58,'ABF Información general'!$C$3:$E$57,2,0)</f>
        <v>Gestión Comercial De Minerales</v>
      </c>
      <c r="F58" s="156">
        <f>VLOOKUP(B58,'ABF Información general'!$C$3:$E$57,3,0)</f>
        <v>3</v>
      </c>
      <c r="G58" s="156"/>
      <c r="H58" s="206" t="s">
        <v>23</v>
      </c>
      <c r="I58" s="163" t="s">
        <v>122</v>
      </c>
      <c r="K58" s="236"/>
      <c r="L58" s="158" t="s">
        <v>142</v>
      </c>
      <c r="M58" s="228" t="str">
        <f>VLOOKUP(L58,'ABF Información general'!$H$3:$J$55,2,0)</f>
        <v>Diseño de minas a tajo abierto</v>
      </c>
      <c r="N58" s="217">
        <f>IF(O58="Aprobado",'ABF Información general'!J40,0)</f>
        <v>0</v>
      </c>
      <c r="O58" s="217" t="str">
        <f>H59</f>
        <v>Pendiente</v>
      </c>
      <c r="P58" s="60" t="s">
        <v>140</v>
      </c>
      <c r="Q58" s="159"/>
    </row>
    <row r="59" spans="1:17" x14ac:dyDescent="0.3">
      <c r="A59" s="233"/>
      <c r="B59" s="166" t="s">
        <v>143</v>
      </c>
      <c r="C59" s="166" t="s">
        <v>21</v>
      </c>
      <c r="D59" s="166"/>
      <c r="E59" s="172" t="str">
        <f>VLOOKUP(B59,'ABF Información general'!$C$3:$E$57,2,0)</f>
        <v>Minería Superficial</v>
      </c>
      <c r="F59" s="156">
        <f>VLOOKUP(B59,'ABF Información general'!$C$3:$E$57,3,0)</f>
        <v>4</v>
      </c>
      <c r="G59" s="156"/>
      <c r="H59" s="206" t="s">
        <v>23</v>
      </c>
      <c r="I59" s="163" t="s">
        <v>144</v>
      </c>
      <c r="K59" s="236"/>
      <c r="L59" s="158" t="s">
        <v>145</v>
      </c>
      <c r="M59" s="228" t="str">
        <f>VLOOKUP(L59,'ABF Información general'!$H$3:$J$55,2,0)</f>
        <v>Plan de Cierre de Minas y Rehabilitación</v>
      </c>
      <c r="N59" s="217">
        <f>IF(O59="Aprobado",'ABF Información general'!J41,0)</f>
        <v>0</v>
      </c>
      <c r="O59" s="217" t="str">
        <f>H60</f>
        <v>Pendiente</v>
      </c>
      <c r="P59" s="60" t="s">
        <v>140</v>
      </c>
      <c r="Q59" s="159"/>
    </row>
    <row r="60" spans="1:17" ht="20.399999999999999" x14ac:dyDescent="0.3">
      <c r="A60" s="233"/>
      <c r="B60" s="166" t="s">
        <v>146</v>
      </c>
      <c r="C60" s="166" t="s">
        <v>21</v>
      </c>
      <c r="D60" s="166"/>
      <c r="E60" s="172" t="str">
        <f>VLOOKUP(B60,'ABF Información general'!$C$3:$E$57,2,0)</f>
        <v>Plan De Cierre De Minas Y Post Cierre De Minas</v>
      </c>
      <c r="F60" s="156">
        <f>VLOOKUP(B60,'ABF Información general'!$C$3:$E$57,3,0)</f>
        <v>3</v>
      </c>
      <c r="G60" s="156"/>
      <c r="H60" s="206" t="s">
        <v>23</v>
      </c>
      <c r="I60" s="163" t="s">
        <v>144</v>
      </c>
      <c r="K60" s="236"/>
      <c r="L60" s="158" t="s">
        <v>147</v>
      </c>
      <c r="M60" s="228" t="str">
        <f>VLOOKUP(L60,'ABF Información general'!$H$3:$J$55,2,0)</f>
        <v>Seguridad y Salud Ocupacional en Minería y Medio Ambiente.</v>
      </c>
      <c r="N60" s="217">
        <f>IF(O60="Aprobado",'ABF Información general'!J42,0)</f>
        <v>0</v>
      </c>
      <c r="O60" s="217" t="str">
        <f>H61</f>
        <v>Pendiente</v>
      </c>
      <c r="P60" s="60" t="s">
        <v>148</v>
      </c>
      <c r="Q60" s="159"/>
    </row>
    <row r="61" spans="1:17" ht="20.399999999999999" x14ac:dyDescent="0.3">
      <c r="A61" s="233"/>
      <c r="B61" s="166" t="s">
        <v>149</v>
      </c>
      <c r="C61" s="166" t="s">
        <v>21</v>
      </c>
      <c r="D61" s="166"/>
      <c r="E61" s="172" t="str">
        <f>VLOOKUP(B61,'ABF Información general'!$C$3:$E$57,2,0)</f>
        <v>Seguridad Y Salud Ocupacional En Minería Y Med Amb</v>
      </c>
      <c r="F61" s="156">
        <f>VLOOKUP(B61,'ABF Información general'!$C$3:$E$57,3,0)</f>
        <v>4</v>
      </c>
      <c r="G61" s="156"/>
      <c r="H61" s="206" t="s">
        <v>23</v>
      </c>
      <c r="I61" s="163" t="s">
        <v>150</v>
      </c>
      <c r="K61" s="236"/>
      <c r="L61" s="158" t="s">
        <v>151</v>
      </c>
      <c r="M61" s="228" t="str">
        <f>VLOOKUP(L61,'ABF Información general'!$H$3:$J$55,2,0)</f>
        <v> Seminario de Investigación Académica II (Ing)</v>
      </c>
      <c r="N61" s="217">
        <f>IF(O61="Aprobado",'ABF Información general'!J43,0)</f>
        <v>0</v>
      </c>
      <c r="O61" s="217" t="str">
        <f>H62</f>
        <v>Pendiente</v>
      </c>
      <c r="P61" s="60" t="s">
        <v>152</v>
      </c>
      <c r="Q61" s="159"/>
    </row>
    <row r="62" spans="1:17" x14ac:dyDescent="0.3">
      <c r="A62" s="234"/>
      <c r="B62" s="154" t="s">
        <v>151</v>
      </c>
      <c r="C62" s="154" t="s">
        <v>21</v>
      </c>
      <c r="D62" s="154"/>
      <c r="E62" s="191" t="str">
        <f>VLOOKUP(B62,'ABF Información general'!$C$3:$E$57,2,0)</f>
        <v>Seminario de Investigación Académica II (Ing)</v>
      </c>
      <c r="F62" s="156">
        <f>VLOOKUP(B62,'ABF Información general'!$C$3:$E$57,3,0)</f>
        <v>3</v>
      </c>
      <c r="G62" s="156"/>
      <c r="H62" s="206" t="s">
        <v>23</v>
      </c>
      <c r="I62" s="163" t="s">
        <v>153</v>
      </c>
      <c r="K62" s="237"/>
      <c r="L62" s="161"/>
      <c r="M62" s="229" t="s">
        <v>87</v>
      </c>
      <c r="N62" s="219">
        <v>3</v>
      </c>
      <c r="O62" s="219"/>
      <c r="P62" s="148"/>
      <c r="Q62" s="149"/>
    </row>
    <row r="63" spans="1:17" x14ac:dyDescent="0.3">
      <c r="A63" s="232">
        <v>9</v>
      </c>
      <c r="B63" s="170" t="s">
        <v>154</v>
      </c>
      <c r="C63" s="170" t="s">
        <v>21</v>
      </c>
      <c r="D63" s="170"/>
      <c r="E63" s="171" t="str">
        <f>VLOOKUP(B63,'ABF Información general'!$C$3:$E$57,2,0)</f>
        <v>Elaboración de Modelos y Planeamiento de Minas</v>
      </c>
      <c r="F63" s="134">
        <f>VLOOKUP(B63,'ABF Información general'!$C$3:$E$57,3,0)</f>
        <v>3</v>
      </c>
      <c r="G63" s="134"/>
      <c r="H63" s="205" t="s">
        <v>23</v>
      </c>
      <c r="I63" s="163" t="s">
        <v>155</v>
      </c>
      <c r="K63" s="235">
        <v>9</v>
      </c>
      <c r="L63" s="152" t="s">
        <v>156</v>
      </c>
      <c r="M63" s="227" t="str">
        <f>VLOOKUP(L63,'ABF Información general'!$H$3:$J$55,2,0)</f>
        <v>Planeamiento de minado sub y a Tajo Abierto.</v>
      </c>
      <c r="N63" s="215">
        <f>IF(O63="Aprobado",'ABF Información general'!J45,0)</f>
        <v>0</v>
      </c>
      <c r="O63" s="215" t="str">
        <f>H63</f>
        <v>Pendiente</v>
      </c>
      <c r="P63" s="60" t="s">
        <v>157</v>
      </c>
      <c r="Q63" s="159"/>
    </row>
    <row r="64" spans="1:17" x14ac:dyDescent="0.3">
      <c r="A64" s="233"/>
      <c r="B64" s="166" t="s">
        <v>158</v>
      </c>
      <c r="C64" s="166" t="s">
        <v>21</v>
      </c>
      <c r="D64" s="166"/>
      <c r="E64" s="172" t="str">
        <f>VLOOKUP(B64,'ABF Información general'!$C$3:$E$57,2,0)</f>
        <v>Formulación Y Eval. De Proyectos De Inver. Minería</v>
      </c>
      <c r="F64" s="156">
        <f>VLOOKUP(B64,'ABF Información general'!$C$3:$E$57,3,0)</f>
        <v>4</v>
      </c>
      <c r="G64" s="156"/>
      <c r="H64" s="206" t="s">
        <v>23</v>
      </c>
      <c r="I64" s="163" t="s">
        <v>159</v>
      </c>
      <c r="K64" s="236"/>
      <c r="L64" s="158" t="s">
        <v>160</v>
      </c>
      <c r="M64" s="230" t="str">
        <f>VLOOKUP(L64,'ABF Información general'!$H$3:$J$55,2,0)</f>
        <v>Gest de costos y Gerencia Financiera para Minería</v>
      </c>
      <c r="N64" s="217">
        <f>IF(O64="Aprobado",'ABF Información general'!J46,0)</f>
        <v>0</v>
      </c>
      <c r="O64" s="217" t="str">
        <f>H57</f>
        <v>Pendiente</v>
      </c>
      <c r="P64" s="60" t="s">
        <v>161</v>
      </c>
      <c r="Q64" s="159"/>
    </row>
    <row r="65" spans="1:17" x14ac:dyDescent="0.3">
      <c r="A65" s="233"/>
      <c r="B65" s="166" t="s">
        <v>162</v>
      </c>
      <c r="C65" s="166" t="s">
        <v>21</v>
      </c>
      <c r="D65" s="166"/>
      <c r="E65" s="172" t="str">
        <f>VLOOKUP(B65,'ABF Información general'!$C$3:$E$57,2,0)</f>
        <v>Gestión Logística En Minería</v>
      </c>
      <c r="F65" s="156">
        <f>VLOOKUP(B65,'ABF Información general'!$C$3:$E$57,3,0)</f>
        <v>3</v>
      </c>
      <c r="G65" s="156"/>
      <c r="H65" s="206" t="s">
        <v>23</v>
      </c>
      <c r="I65" s="163" t="s">
        <v>155</v>
      </c>
      <c r="K65" s="236"/>
      <c r="L65" s="158" t="s">
        <v>163</v>
      </c>
      <c r="M65" s="228" t="str">
        <f>VLOOKUP(L65,'ABF Información general'!$H$3:$J$55,2,0)</f>
        <v> Gestión Logística En Minería</v>
      </c>
      <c r="N65" s="217">
        <f>IF(O65="Aprobado",'ABF Información general'!J47,0)</f>
        <v>0</v>
      </c>
      <c r="O65" s="217" t="str">
        <f>H65</f>
        <v>Pendiente</v>
      </c>
      <c r="P65" s="60" t="s">
        <v>157</v>
      </c>
      <c r="Q65" s="159"/>
    </row>
    <row r="66" spans="1:17" ht="20.399999999999999" x14ac:dyDescent="0.3">
      <c r="A66" s="233"/>
      <c r="B66" s="166" t="s">
        <v>164</v>
      </c>
      <c r="C66" s="166" t="s">
        <v>21</v>
      </c>
      <c r="D66" s="166"/>
      <c r="E66" s="172" t="str">
        <f>VLOOKUP(B66,'ABF Información general'!$C$3:$E$57,2,0)</f>
        <v>Proyecto De Tesis I</v>
      </c>
      <c r="F66" s="156">
        <f>VLOOKUP(B66,'ABF Información general'!$C$3:$E$57,3,0)</f>
        <v>5</v>
      </c>
      <c r="G66" s="156"/>
      <c r="H66" s="206" t="s">
        <v>23</v>
      </c>
      <c r="I66" s="163" t="s">
        <v>165</v>
      </c>
      <c r="K66" s="236"/>
      <c r="L66" s="158" t="s">
        <v>166</v>
      </c>
      <c r="M66" s="228" t="str">
        <f>VLOOKUP(L66,'ABF Información general'!$H$3:$J$55,2,0)</f>
        <v> Proyecto De Tesis I</v>
      </c>
      <c r="N66" s="217">
        <f>IF(O66="Aprobado",'ABF Información general'!J48,0)</f>
        <v>0</v>
      </c>
      <c r="O66" s="217" t="str">
        <f>H66</f>
        <v>Pendiente</v>
      </c>
      <c r="P66" s="60" t="s">
        <v>167</v>
      </c>
      <c r="Q66" s="159"/>
    </row>
    <row r="67" spans="1:17" ht="20.399999999999999" x14ac:dyDescent="0.3">
      <c r="A67" s="247"/>
      <c r="B67" s="212" t="str">
        <f>VLOOKUP(E67,'Electivo (malla actual)'!$B$1:$D$61,2,0)</f>
        <v>Código</v>
      </c>
      <c r="C67" s="174" t="s">
        <v>46</v>
      </c>
      <c r="D67" s="174" t="s">
        <v>46</v>
      </c>
      <c r="E67" s="209" t="s">
        <v>87</v>
      </c>
      <c r="F67" s="213" t="str">
        <f>VLOOKUP(E67,'Electivo (malla actual)'!$B$1:$D$61,3,0)</f>
        <v>Créditos actuales</v>
      </c>
      <c r="G67" s="213" t="str">
        <f>VLOOKUP(E67,'Electivo (malla actual)'!$B$1:$E$61,4,0)</f>
        <v>Créditos equivalente</v>
      </c>
      <c r="H67" s="214" t="str">
        <f>IF(F67&lt;&gt;"Créditos actuales","Aprobado","Pendiente")</f>
        <v>Pendiente</v>
      </c>
      <c r="I67" s="171"/>
      <c r="K67" s="236"/>
      <c r="L67" s="158"/>
      <c r="M67" s="228" t="s">
        <v>87</v>
      </c>
      <c r="N67" s="217">
        <v>3</v>
      </c>
      <c r="O67" s="217"/>
      <c r="P67" s="148"/>
      <c r="Q67" s="159"/>
    </row>
    <row r="68" spans="1:17" x14ac:dyDescent="0.3">
      <c r="A68" s="234"/>
      <c r="B68" s="192"/>
      <c r="C68" s="192"/>
      <c r="D68" s="192"/>
      <c r="E68" s="193"/>
      <c r="F68" s="173"/>
      <c r="G68" s="173"/>
      <c r="H68" s="144"/>
      <c r="I68" s="199"/>
      <c r="K68" s="237"/>
      <c r="L68" s="161"/>
      <c r="M68" s="229" t="s">
        <v>87</v>
      </c>
      <c r="N68" s="219">
        <v>3</v>
      </c>
      <c r="O68" s="219"/>
      <c r="P68" s="148"/>
      <c r="Q68" s="149"/>
    </row>
    <row r="69" spans="1:17" ht="30.6" x14ac:dyDescent="0.3">
      <c r="A69" s="232">
        <v>10</v>
      </c>
      <c r="B69" s="200" t="s">
        <v>168</v>
      </c>
      <c r="C69" s="200" t="s">
        <v>21</v>
      </c>
      <c r="D69" s="200"/>
      <c r="E69" s="201" t="str">
        <f>VLOOKUP(B69,'ABF Información general'!$C$3:$E$57,2,0)</f>
        <v>Proyecto De Tesis 2</v>
      </c>
      <c r="F69" s="202">
        <f>VLOOKUP(B69,'ABF Información general'!$C$3:$E$57,3,0)</f>
        <v>5</v>
      </c>
      <c r="G69" s="202"/>
      <c r="H69" s="210" t="s">
        <v>23</v>
      </c>
      <c r="I69" s="163" t="s">
        <v>169</v>
      </c>
      <c r="K69" s="235">
        <v>10</v>
      </c>
      <c r="L69" s="152" t="s">
        <v>168</v>
      </c>
      <c r="M69" s="227" t="str">
        <f>VLOOKUP(L69,'ABF Información general'!$H$3:$J$55,2,0)</f>
        <v> Proyecto De Tesis 2</v>
      </c>
      <c r="N69" s="215">
        <f>IF(O69="Aprobado",'ABF Información general'!J51,0)</f>
        <v>0</v>
      </c>
      <c r="O69" s="215" t="str">
        <f>H69</f>
        <v>Pendiente</v>
      </c>
      <c r="P69" s="60" t="s">
        <v>170</v>
      </c>
      <c r="Q69" s="140"/>
    </row>
    <row r="70" spans="1:17" ht="20.399999999999999" x14ac:dyDescent="0.3">
      <c r="A70" s="233"/>
      <c r="B70" s="212" t="str">
        <f>VLOOKUP(E70,'Electivo (malla actual)'!$B$1:$D$61,2,0)</f>
        <v>Código</v>
      </c>
      <c r="C70" s="174" t="s">
        <v>46</v>
      </c>
      <c r="D70" s="174" t="s">
        <v>46</v>
      </c>
      <c r="E70" s="211" t="s">
        <v>87</v>
      </c>
      <c r="F70" s="213" t="str">
        <f>VLOOKUP(E70,'Electivo (malla actual)'!$B$1:$D$61,3,0)</f>
        <v>Créditos actuales</v>
      </c>
      <c r="G70" s="213" t="str">
        <f>VLOOKUP(E70,'Electivo (malla actual)'!$B$1:$E$61,4,0)</f>
        <v>Créditos equivalente</v>
      </c>
      <c r="H70" s="214" t="str">
        <f>IF(F70&lt;&gt;"Créditos actuales","Aprobado","Pendiente")</f>
        <v>Pendiente</v>
      </c>
      <c r="I70" s="199"/>
      <c r="K70" s="236"/>
      <c r="L70" s="158" t="s">
        <v>171</v>
      </c>
      <c r="M70" s="228" t="str">
        <f>VLOOKUP(L70,'ABF Información general'!$H$3:$J$55,2,0)</f>
        <v> Formulación y Eval. de proyectos De Inver. en Minería.</v>
      </c>
      <c r="N70" s="217">
        <f>IF(O70="Aprobado",'ABF Información general'!J52,0)</f>
        <v>0</v>
      </c>
      <c r="O70" s="217" t="str">
        <f>H64</f>
        <v>Pendiente</v>
      </c>
      <c r="P70" s="60" t="s">
        <v>172</v>
      </c>
      <c r="Q70" s="159"/>
    </row>
    <row r="71" spans="1:17" ht="20.399999999999999" x14ac:dyDescent="0.3">
      <c r="A71" s="233"/>
      <c r="B71" s="212" t="str">
        <f>VLOOKUP(E71,'Electivo (malla actual)'!$B$1:$D$61,2,0)</f>
        <v>Código</v>
      </c>
      <c r="C71" s="174" t="s">
        <v>46</v>
      </c>
      <c r="D71" s="174" t="s">
        <v>46</v>
      </c>
      <c r="E71" s="209" t="s">
        <v>87</v>
      </c>
      <c r="F71" s="213" t="str">
        <f>VLOOKUP(E71,'Electivo (malla actual)'!$B$1:$D$61,3,0)</f>
        <v>Créditos actuales</v>
      </c>
      <c r="G71" s="213" t="str">
        <f>VLOOKUP(E71,'Electivo (malla actual)'!$B$1:$E$61,4,0)</f>
        <v>Créditos equivalente</v>
      </c>
      <c r="H71" s="214" t="str">
        <f>IF(F71&lt;&gt;"Créditos actuales","Aprobado","Pendiente")</f>
        <v>Pendiente</v>
      </c>
      <c r="I71" s="163"/>
      <c r="K71" s="236"/>
      <c r="L71" s="158"/>
      <c r="M71" s="228" t="s">
        <v>87</v>
      </c>
      <c r="N71" s="217">
        <v>3</v>
      </c>
      <c r="O71" s="217"/>
      <c r="P71" s="148"/>
      <c r="Q71" s="159"/>
    </row>
    <row r="72" spans="1:17" ht="20.399999999999999" x14ac:dyDescent="0.3">
      <c r="A72" s="233"/>
      <c r="B72" s="212" t="str">
        <f>VLOOKUP(E72,'Electivo (malla actual)'!$B$1:$D$61,2,0)</f>
        <v>Código</v>
      </c>
      <c r="C72" s="174" t="s">
        <v>46</v>
      </c>
      <c r="D72" s="174" t="s">
        <v>46</v>
      </c>
      <c r="E72" s="208" t="s">
        <v>87</v>
      </c>
      <c r="F72" s="213" t="str">
        <f>VLOOKUP(E72,'Electivo (malla actual)'!$B$1:$D$61,3,0)</f>
        <v>Créditos actuales</v>
      </c>
      <c r="G72" s="213" t="str">
        <f>VLOOKUP(E72,'Electivo (malla actual)'!$B$1:$E$61,4,0)</f>
        <v>Créditos equivalente</v>
      </c>
      <c r="H72" s="214" t="str">
        <f>IF(F72&lt;&gt;"Créditos actuales","Aprobado","Pendiente")</f>
        <v>Pendiente</v>
      </c>
      <c r="I72" s="171"/>
      <c r="K72" s="236"/>
      <c r="L72" s="158"/>
      <c r="M72" s="228" t="s">
        <v>87</v>
      </c>
      <c r="N72" s="217">
        <v>3</v>
      </c>
      <c r="O72" s="217"/>
      <c r="P72" s="148"/>
      <c r="Q72" s="159"/>
    </row>
    <row r="73" spans="1:17" x14ac:dyDescent="0.3">
      <c r="A73" s="239"/>
      <c r="B73" s="194"/>
      <c r="C73" s="195"/>
      <c r="D73" s="195"/>
      <c r="E73" s="196"/>
      <c r="F73" s="197"/>
      <c r="G73" s="197"/>
      <c r="H73" s="195"/>
      <c r="I73" s="198"/>
      <c r="K73" s="237"/>
      <c r="L73" s="161"/>
      <c r="M73" s="229" t="s">
        <v>87</v>
      </c>
      <c r="N73" s="219">
        <v>3</v>
      </c>
      <c r="O73" s="219"/>
      <c r="P73" s="148"/>
      <c r="Q73" s="149"/>
    </row>
    <row r="74" spans="1:17" s="178" customFormat="1" x14ac:dyDescent="0.3">
      <c r="A74" s="175"/>
      <c r="B74" s="176"/>
      <c r="C74" s="176"/>
      <c r="D74" s="176"/>
      <c r="E74" s="177"/>
      <c r="F74" s="176"/>
      <c r="G74" s="176"/>
      <c r="H74" s="176"/>
      <c r="I74" s="177"/>
      <c r="K74" s="179"/>
      <c r="L74" s="176"/>
      <c r="M74" s="177"/>
      <c r="N74" s="176"/>
      <c r="O74" s="176"/>
      <c r="P74" s="176"/>
      <c r="Q74" s="180"/>
    </row>
    <row r="75" spans="1:17" s="178" customFormat="1" x14ac:dyDescent="0.3">
      <c r="A75" s="175"/>
      <c r="B75" s="176"/>
      <c r="C75" s="176"/>
      <c r="D75" s="176"/>
      <c r="E75" s="177"/>
      <c r="F75" s="176"/>
      <c r="G75" s="176"/>
      <c r="H75" s="176"/>
      <c r="I75" s="177"/>
      <c r="K75" s="179"/>
      <c r="L75" s="176"/>
      <c r="M75" s="177"/>
      <c r="N75" s="176"/>
      <c r="O75" s="176"/>
      <c r="P75" s="176"/>
      <c r="Q75" s="180"/>
    </row>
    <row r="76" spans="1:17" s="178" customFormat="1" x14ac:dyDescent="0.3">
      <c r="A76" s="175"/>
      <c r="B76" s="176"/>
      <c r="C76" s="176"/>
      <c r="D76" s="176"/>
      <c r="E76" s="177"/>
      <c r="F76" s="176"/>
      <c r="G76" s="176"/>
      <c r="H76" s="176"/>
      <c r="I76" s="177"/>
      <c r="K76" s="179"/>
      <c r="L76" s="176"/>
      <c r="M76" s="177"/>
      <c r="N76" s="176"/>
      <c r="O76" s="176"/>
      <c r="P76" s="176"/>
      <c r="Q76" s="180"/>
    </row>
    <row r="77" spans="1:17" s="178" customFormat="1" x14ac:dyDescent="0.3">
      <c r="A77" s="175"/>
      <c r="B77" s="176"/>
      <c r="C77" s="176"/>
      <c r="D77" s="176"/>
      <c r="E77" s="177"/>
      <c r="F77" s="176"/>
      <c r="G77" s="176"/>
      <c r="H77" s="176"/>
      <c r="I77" s="180"/>
      <c r="K77" s="179"/>
      <c r="L77" s="176"/>
      <c r="M77" s="177"/>
      <c r="N77" s="176"/>
      <c r="O77" s="176"/>
      <c r="P77" s="176"/>
      <c r="Q77" s="180"/>
    </row>
    <row r="78" spans="1:17" s="178" customFormat="1" x14ac:dyDescent="0.3">
      <c r="A78" s="175"/>
      <c r="B78" s="176"/>
      <c r="C78" s="176"/>
      <c r="D78" s="176"/>
      <c r="E78" s="177"/>
      <c r="F78" s="176"/>
      <c r="G78" s="176"/>
      <c r="H78" s="176"/>
      <c r="I78" s="177"/>
      <c r="K78" s="179"/>
      <c r="L78" s="176"/>
      <c r="M78" s="177"/>
      <c r="N78" s="176"/>
      <c r="O78" s="176"/>
      <c r="P78" s="176"/>
      <c r="Q78" s="180"/>
    </row>
    <row r="79" spans="1:17" s="178" customFormat="1" x14ac:dyDescent="0.3">
      <c r="A79" s="175"/>
      <c r="B79" s="176"/>
      <c r="C79" s="176"/>
      <c r="D79" s="176"/>
      <c r="E79" s="177"/>
      <c r="F79" s="176"/>
      <c r="G79" s="176"/>
      <c r="H79" s="176"/>
      <c r="I79" s="177"/>
      <c r="K79" s="179"/>
      <c r="L79" s="176"/>
      <c r="M79" s="177"/>
      <c r="N79" s="176"/>
      <c r="O79" s="176"/>
      <c r="P79" s="176"/>
      <c r="Q79" s="180"/>
    </row>
    <row r="80" spans="1:17" s="178" customFormat="1" x14ac:dyDescent="0.3">
      <c r="A80" s="175"/>
      <c r="B80" s="176"/>
      <c r="C80" s="176"/>
      <c r="D80" s="176"/>
      <c r="E80" s="177"/>
      <c r="F80" s="176"/>
      <c r="G80" s="176"/>
      <c r="H80" s="176"/>
      <c r="I80" s="177"/>
      <c r="K80" s="179"/>
      <c r="L80" s="176"/>
      <c r="M80" s="177"/>
      <c r="N80" s="176"/>
      <c r="O80" s="176"/>
      <c r="P80" s="176"/>
      <c r="Q80" s="180"/>
    </row>
    <row r="81" spans="1:17" s="178" customFormat="1" x14ac:dyDescent="0.3">
      <c r="A81" s="175"/>
      <c r="B81" s="176"/>
      <c r="C81" s="176"/>
      <c r="D81" s="176"/>
      <c r="E81" s="177"/>
      <c r="F81" s="176"/>
      <c r="G81" s="176"/>
      <c r="H81" s="176"/>
      <c r="I81" s="177"/>
      <c r="K81" s="179"/>
      <c r="L81" s="176"/>
      <c r="M81" s="177"/>
      <c r="N81" s="176"/>
      <c r="O81" s="176"/>
      <c r="P81" s="176"/>
      <c r="Q81" s="180"/>
    </row>
    <row r="82" spans="1:17" s="178" customFormat="1" x14ac:dyDescent="0.3">
      <c r="A82" s="175"/>
      <c r="B82" s="176"/>
      <c r="C82" s="176"/>
      <c r="D82" s="176"/>
      <c r="E82" s="177"/>
      <c r="F82" s="176"/>
      <c r="G82" s="176"/>
      <c r="H82" s="176"/>
      <c r="I82" s="177"/>
      <c r="K82" s="179"/>
      <c r="L82" s="176"/>
      <c r="M82" s="177"/>
      <c r="N82" s="176"/>
      <c r="O82" s="176"/>
      <c r="P82" s="176"/>
      <c r="Q82" s="180"/>
    </row>
    <row r="83" spans="1:17" s="178" customFormat="1" x14ac:dyDescent="0.3">
      <c r="A83" s="175"/>
      <c r="B83" s="176"/>
      <c r="C83" s="176"/>
      <c r="D83" s="176"/>
      <c r="E83" s="177"/>
      <c r="F83" s="176"/>
      <c r="G83" s="176"/>
      <c r="H83" s="176"/>
      <c r="I83" s="177"/>
      <c r="K83" s="179"/>
      <c r="L83" s="176"/>
      <c r="M83" s="177"/>
      <c r="N83" s="176"/>
      <c r="O83" s="176"/>
      <c r="P83" s="176"/>
      <c r="Q83" s="180"/>
    </row>
    <row r="84" spans="1:17" s="178" customFormat="1" x14ac:dyDescent="0.3">
      <c r="A84" s="175"/>
      <c r="B84" s="176"/>
      <c r="C84" s="176"/>
      <c r="D84" s="176"/>
      <c r="E84" s="177"/>
      <c r="F84" s="176"/>
      <c r="G84" s="176"/>
      <c r="H84" s="176"/>
      <c r="I84" s="180"/>
      <c r="K84" s="179"/>
      <c r="L84" s="176"/>
      <c r="M84" s="177"/>
      <c r="N84" s="176"/>
      <c r="O84" s="176"/>
      <c r="P84" s="176"/>
      <c r="Q84" s="180"/>
    </row>
    <row r="85" spans="1:17" s="178" customFormat="1" x14ac:dyDescent="0.3">
      <c r="A85" s="175"/>
      <c r="B85" s="176"/>
      <c r="C85" s="176"/>
      <c r="D85" s="176"/>
      <c r="E85" s="177"/>
      <c r="F85" s="176"/>
      <c r="G85" s="176"/>
      <c r="H85" s="176"/>
      <c r="I85" s="177"/>
      <c r="K85" s="179"/>
      <c r="L85" s="176"/>
      <c r="M85" s="177"/>
      <c r="N85" s="176"/>
      <c r="O85" s="176"/>
      <c r="P85" s="176"/>
      <c r="Q85" s="180"/>
    </row>
    <row r="86" spans="1:17" s="178" customFormat="1" x14ac:dyDescent="0.3">
      <c r="A86" s="175"/>
      <c r="B86" s="176"/>
      <c r="C86" s="176"/>
      <c r="D86" s="176"/>
      <c r="E86" s="177"/>
      <c r="F86" s="176"/>
      <c r="G86" s="176"/>
      <c r="H86" s="176"/>
      <c r="I86" s="177"/>
      <c r="K86" s="179"/>
      <c r="L86" s="176"/>
      <c r="M86" s="177"/>
      <c r="N86" s="176"/>
      <c r="O86" s="176"/>
      <c r="P86" s="176"/>
      <c r="Q86" s="180"/>
    </row>
    <row r="87" spans="1:17" s="178" customFormat="1" x14ac:dyDescent="0.3">
      <c r="A87" s="175"/>
      <c r="B87" s="176"/>
      <c r="C87" s="176"/>
      <c r="D87" s="176"/>
      <c r="E87" s="177"/>
      <c r="F87" s="176"/>
      <c r="G87" s="176"/>
      <c r="H87" s="176"/>
      <c r="I87" s="177"/>
      <c r="K87" s="179"/>
      <c r="L87" s="176"/>
      <c r="M87" s="177"/>
      <c r="N87" s="176"/>
      <c r="O87" s="176"/>
      <c r="P87" s="176"/>
      <c r="Q87" s="180"/>
    </row>
    <row r="88" spans="1:17" s="178" customFormat="1" x14ac:dyDescent="0.3">
      <c r="A88" s="175"/>
      <c r="E88" s="177"/>
      <c r="F88" s="176"/>
      <c r="G88" s="176"/>
      <c r="H88" s="176"/>
      <c r="I88" s="180"/>
      <c r="K88" s="179"/>
      <c r="L88" s="176"/>
      <c r="M88" s="177"/>
      <c r="N88" s="176"/>
      <c r="O88" s="176"/>
      <c r="P88" s="176"/>
      <c r="Q88" s="180"/>
    </row>
    <row r="89" spans="1:17" s="178" customFormat="1" x14ac:dyDescent="0.3">
      <c r="A89" s="175"/>
      <c r="B89" s="176"/>
      <c r="C89" s="176"/>
      <c r="D89" s="176"/>
      <c r="E89" s="177"/>
      <c r="F89" s="176"/>
      <c r="G89" s="176"/>
      <c r="H89" s="176"/>
      <c r="I89" s="180"/>
      <c r="K89" s="179"/>
      <c r="L89" s="176"/>
      <c r="M89" s="177"/>
      <c r="N89" s="176"/>
      <c r="O89" s="176"/>
      <c r="P89" s="176"/>
      <c r="Q89" s="180"/>
    </row>
    <row r="90" spans="1:17" s="178" customFormat="1" x14ac:dyDescent="0.3">
      <c r="A90" s="175"/>
      <c r="B90" s="176"/>
      <c r="C90" s="176"/>
      <c r="D90" s="176"/>
      <c r="E90" s="177"/>
      <c r="F90" s="176"/>
      <c r="G90" s="176"/>
      <c r="H90" s="176"/>
      <c r="I90" s="177"/>
      <c r="K90" s="179"/>
      <c r="L90" s="176"/>
      <c r="M90" s="177"/>
      <c r="N90" s="176"/>
      <c r="O90" s="176"/>
      <c r="P90" s="176"/>
      <c r="Q90" s="180"/>
    </row>
    <row r="91" spans="1:17" s="178" customFormat="1" x14ac:dyDescent="0.3">
      <c r="A91" s="175"/>
      <c r="B91" s="176"/>
      <c r="C91" s="176"/>
      <c r="D91" s="176"/>
      <c r="E91" s="177"/>
      <c r="F91" s="176"/>
      <c r="G91" s="176"/>
      <c r="H91" s="176"/>
      <c r="I91" s="177"/>
      <c r="K91" s="179"/>
      <c r="L91" s="176"/>
      <c r="M91" s="177"/>
      <c r="N91" s="176"/>
      <c r="O91" s="176"/>
      <c r="P91" s="176"/>
      <c r="Q91" s="180"/>
    </row>
    <row r="92" spans="1:17" s="178" customFormat="1" x14ac:dyDescent="0.3">
      <c r="A92" s="175"/>
      <c r="B92" s="176"/>
      <c r="C92" s="176"/>
      <c r="D92" s="176"/>
      <c r="E92" s="177"/>
      <c r="F92" s="176"/>
      <c r="G92" s="176"/>
      <c r="H92" s="176"/>
      <c r="I92" s="177"/>
      <c r="K92" s="179"/>
      <c r="L92" s="176"/>
      <c r="M92" s="177"/>
      <c r="N92" s="176"/>
      <c r="O92" s="176"/>
      <c r="P92" s="176"/>
      <c r="Q92" s="180"/>
    </row>
    <row r="93" spans="1:17" s="178" customFormat="1" x14ac:dyDescent="0.3">
      <c r="A93" s="175"/>
      <c r="B93" s="176"/>
      <c r="C93" s="176"/>
      <c r="D93" s="176"/>
      <c r="E93" s="177"/>
      <c r="F93" s="176"/>
      <c r="G93" s="176"/>
      <c r="H93" s="176"/>
      <c r="I93" s="177"/>
      <c r="K93" s="179"/>
      <c r="L93" s="176"/>
      <c r="M93" s="177"/>
      <c r="N93" s="176"/>
      <c r="O93" s="176"/>
      <c r="P93" s="176"/>
      <c r="Q93" s="180"/>
    </row>
    <row r="94" spans="1:17" s="178" customFormat="1" x14ac:dyDescent="0.3">
      <c r="A94" s="175"/>
      <c r="B94" s="176"/>
      <c r="C94" s="176"/>
      <c r="D94" s="176"/>
      <c r="E94" s="177"/>
      <c r="F94" s="176"/>
      <c r="G94" s="176"/>
      <c r="H94" s="176"/>
      <c r="I94" s="180"/>
      <c r="K94" s="179"/>
      <c r="L94" s="176"/>
      <c r="M94" s="177"/>
      <c r="N94" s="176"/>
      <c r="O94" s="176"/>
      <c r="P94" s="176"/>
      <c r="Q94" s="180"/>
    </row>
    <row r="95" spans="1:17" s="178" customFormat="1" x14ac:dyDescent="0.3">
      <c r="A95" s="175"/>
      <c r="E95" s="177"/>
      <c r="F95" s="176"/>
      <c r="G95" s="176"/>
      <c r="H95" s="176"/>
      <c r="I95" s="180"/>
      <c r="K95" s="179"/>
      <c r="L95" s="176"/>
      <c r="M95" s="177"/>
      <c r="N95" s="176"/>
      <c r="O95" s="176"/>
      <c r="P95" s="176"/>
      <c r="Q95" s="180"/>
    </row>
    <row r="96" spans="1:17" s="178" customFormat="1" x14ac:dyDescent="0.3">
      <c r="A96" s="181"/>
      <c r="I96" s="180"/>
      <c r="K96" s="182"/>
      <c r="L96" s="183"/>
      <c r="M96" s="183"/>
      <c r="N96" s="183"/>
      <c r="O96" s="184"/>
      <c r="P96" s="184"/>
      <c r="Q96" s="185"/>
    </row>
    <row r="97" spans="1:17" s="178" customFormat="1" x14ac:dyDescent="0.3">
      <c r="A97" s="181"/>
      <c r="I97" s="180"/>
      <c r="K97" s="182"/>
      <c r="L97" s="183"/>
      <c r="M97" s="183"/>
      <c r="N97" s="183"/>
      <c r="O97" s="184"/>
      <c r="P97" s="184"/>
      <c r="Q97" s="185"/>
    </row>
    <row r="98" spans="1:17" s="178" customFormat="1" x14ac:dyDescent="0.3">
      <c r="A98" s="181"/>
      <c r="I98" s="180"/>
      <c r="K98" s="182"/>
      <c r="L98" s="183"/>
      <c r="M98" s="183"/>
      <c r="N98" s="183"/>
      <c r="O98" s="184"/>
      <c r="P98" s="184"/>
      <c r="Q98" s="185"/>
    </row>
    <row r="99" spans="1:17" s="178" customFormat="1" x14ac:dyDescent="0.3">
      <c r="A99" s="181"/>
      <c r="I99" s="180"/>
      <c r="K99" s="182"/>
      <c r="L99" s="183"/>
      <c r="M99" s="183"/>
      <c r="N99" s="183"/>
      <c r="O99" s="184"/>
      <c r="P99" s="184"/>
      <c r="Q99" s="185"/>
    </row>
    <row r="100" spans="1:17" s="178" customFormat="1" x14ac:dyDescent="0.3">
      <c r="A100" s="181"/>
      <c r="I100" s="180"/>
      <c r="K100" s="182"/>
      <c r="L100" s="183"/>
      <c r="M100" s="183"/>
      <c r="N100" s="183"/>
      <c r="O100" s="184"/>
      <c r="P100" s="184"/>
      <c r="Q100" s="185"/>
    </row>
    <row r="101" spans="1:17" s="178" customFormat="1" x14ac:dyDescent="0.3">
      <c r="A101" s="181"/>
      <c r="I101" s="180"/>
      <c r="K101" s="182"/>
      <c r="L101" s="183"/>
      <c r="M101" s="183"/>
      <c r="N101" s="183"/>
      <c r="O101" s="184"/>
      <c r="P101" s="184"/>
      <c r="Q101" s="185"/>
    </row>
    <row r="102" spans="1:17" s="178" customFormat="1" x14ac:dyDescent="0.3">
      <c r="A102" s="181"/>
      <c r="I102" s="180"/>
      <c r="K102" s="182"/>
      <c r="L102" s="183"/>
      <c r="M102" s="183"/>
      <c r="N102" s="183"/>
      <c r="O102" s="184"/>
      <c r="P102" s="184"/>
      <c r="Q102" s="185"/>
    </row>
    <row r="103" spans="1:17" s="178" customFormat="1" x14ac:dyDescent="0.3">
      <c r="A103" s="181"/>
      <c r="I103" s="180"/>
      <c r="K103" s="182"/>
      <c r="L103" s="183"/>
      <c r="M103" s="183"/>
      <c r="N103" s="183"/>
      <c r="O103" s="184"/>
      <c r="P103" s="184"/>
      <c r="Q103" s="185"/>
    </row>
    <row r="104" spans="1:17" s="178" customFormat="1" x14ac:dyDescent="0.3">
      <c r="A104" s="181"/>
      <c r="I104" s="180"/>
      <c r="K104" s="182"/>
      <c r="L104" s="183"/>
      <c r="M104" s="183"/>
      <c r="N104" s="183"/>
      <c r="O104" s="184"/>
      <c r="P104" s="184"/>
      <c r="Q104" s="185"/>
    </row>
    <row r="105" spans="1:17" s="178" customFormat="1" x14ac:dyDescent="0.3">
      <c r="A105" s="181"/>
      <c r="I105" s="180"/>
      <c r="K105" s="182"/>
      <c r="L105" s="183"/>
      <c r="M105" s="183"/>
      <c r="N105" s="183"/>
      <c r="O105" s="184"/>
      <c r="P105" s="184"/>
      <c r="Q105" s="185"/>
    </row>
    <row r="106" spans="1:17" s="178" customFormat="1" x14ac:dyDescent="0.3">
      <c r="A106" s="181"/>
      <c r="I106" s="180"/>
      <c r="K106" s="182"/>
      <c r="L106" s="183"/>
      <c r="M106" s="183"/>
      <c r="N106" s="183"/>
      <c r="O106" s="184"/>
      <c r="P106" s="184"/>
      <c r="Q106" s="185"/>
    </row>
    <row r="107" spans="1:17" s="178" customFormat="1" x14ac:dyDescent="0.3">
      <c r="A107" s="103"/>
      <c r="B107" s="66"/>
      <c r="C107" s="66"/>
      <c r="D107" s="66"/>
      <c r="E107" s="66"/>
      <c r="F107" s="66"/>
      <c r="G107" s="66"/>
      <c r="H107" s="66"/>
      <c r="I107" s="104"/>
      <c r="K107" s="182"/>
      <c r="L107" s="183"/>
      <c r="M107" s="183"/>
      <c r="N107" s="183"/>
      <c r="O107" s="184"/>
      <c r="P107" s="184"/>
      <c r="Q107" s="185"/>
    </row>
  </sheetData>
  <sheetProtection algorithmName="SHA-512" hashValue="+PCzIVx8W1OpiX7e2ys84+VKuxJFPVi/+Htn/Rb4aD5k2vMfNqqjXtNQO9yo2jqtdQiKJnK/AgUYte+G2aYU/w==" saltValue="3ijZh9OF835QaWax2E1Yhg==" spinCount="100000" sheet="1" objects="1" scenarios="1"/>
  <mergeCells count="29">
    <mergeCell ref="A69:A73"/>
    <mergeCell ref="E10:E12"/>
    <mergeCell ref="L5:Q5"/>
    <mergeCell ref="E7:E9"/>
    <mergeCell ref="M7:M9"/>
    <mergeCell ref="M10:M12"/>
    <mergeCell ref="B5:I5"/>
    <mergeCell ref="A57:A62"/>
    <mergeCell ref="A63:A68"/>
    <mergeCell ref="A18:A22"/>
    <mergeCell ref="A16:A17"/>
    <mergeCell ref="A23:A28"/>
    <mergeCell ref="A29:A33"/>
    <mergeCell ref="A34:A38"/>
    <mergeCell ref="K34:K38"/>
    <mergeCell ref="K39:K43"/>
    <mergeCell ref="K57:K62"/>
    <mergeCell ref="K63:K68"/>
    <mergeCell ref="K69:K73"/>
    <mergeCell ref="B3:Q3"/>
    <mergeCell ref="K16:K17"/>
    <mergeCell ref="K18:K22"/>
    <mergeCell ref="K23:K28"/>
    <mergeCell ref="K29:K33"/>
    <mergeCell ref="A39:A43"/>
    <mergeCell ref="A44:A50"/>
    <mergeCell ref="A51:A56"/>
    <mergeCell ref="K44:K50"/>
    <mergeCell ref="K51:K56"/>
  </mergeCells>
  <phoneticPr fontId="48" type="noConversion"/>
  <conditionalFormatting sqref="H90:H94 H63:H65 H69 H74:H88 H57:H61 H51:H55 H16:H48">
    <cfRule type="cellIs" dxfId="55" priority="78" stopIfTrue="1" operator="equal">
      <formula>"Aprobado"</formula>
    </cfRule>
    <cfRule type="cellIs" dxfId="54" priority="80" stopIfTrue="1" operator="equal">
      <formula>"Desaprobado"</formula>
    </cfRule>
  </conditionalFormatting>
  <conditionalFormatting sqref="O50 O51:P95 O16:P49">
    <cfRule type="cellIs" dxfId="53" priority="77" stopIfTrue="1" operator="equal">
      <formula>"Aprobado"</formula>
    </cfRule>
    <cfRule type="cellIs" dxfId="52" priority="79" stopIfTrue="1" operator="equal">
      <formula>"Desaprobado"</formula>
    </cfRule>
  </conditionalFormatting>
  <conditionalFormatting sqref="O82:P82">
    <cfRule type="cellIs" dxfId="51" priority="55" stopIfTrue="1" operator="equal">
      <formula>"Aprobado"</formula>
    </cfRule>
    <cfRule type="cellIs" dxfId="50" priority="56" stopIfTrue="1" operator="equal">
      <formula>"Desaprobado"</formula>
    </cfRule>
  </conditionalFormatting>
  <conditionalFormatting sqref="O88:P89">
    <cfRule type="cellIs" dxfId="49" priority="53" stopIfTrue="1" operator="equal">
      <formula>"Aprobado"</formula>
    </cfRule>
    <cfRule type="cellIs" dxfId="48" priority="54" stopIfTrue="1" operator="equal">
      <formula>"Desaprobado"</formula>
    </cfRule>
  </conditionalFormatting>
  <conditionalFormatting sqref="H89">
    <cfRule type="cellIs" dxfId="47" priority="51" stopIfTrue="1" operator="equal">
      <formula>"Aprobado"</formula>
    </cfRule>
    <cfRule type="cellIs" dxfId="46" priority="52" stopIfTrue="1" operator="equal">
      <formula>"Desaprobado"</formula>
    </cfRule>
  </conditionalFormatting>
  <conditionalFormatting sqref="H95">
    <cfRule type="cellIs" dxfId="45" priority="49" stopIfTrue="1" operator="equal">
      <formula>"Aprobado"</formula>
    </cfRule>
    <cfRule type="cellIs" dxfId="44" priority="50" stopIfTrue="1" operator="equal">
      <formula>"Desaprobado"</formula>
    </cfRule>
  </conditionalFormatting>
  <conditionalFormatting sqref="O18:O73">
    <cfRule type="expression" dxfId="43" priority="47">
      <formula>(O18="Pendiente")</formula>
    </cfRule>
    <cfRule type="expression" dxfId="42" priority="48">
      <formula>(O18="Aprobado")</formula>
    </cfRule>
  </conditionalFormatting>
  <conditionalFormatting sqref="H68">
    <cfRule type="cellIs" dxfId="41" priority="41" stopIfTrue="1" operator="equal">
      <formula>"Aprobado"</formula>
    </cfRule>
    <cfRule type="cellIs" dxfId="40" priority="42" stopIfTrue="1" operator="equal">
      <formula>"Desaprobado"</formula>
    </cfRule>
  </conditionalFormatting>
  <conditionalFormatting sqref="H73">
    <cfRule type="cellIs" dxfId="39" priority="25" stopIfTrue="1" operator="equal">
      <formula>"Aprobado"</formula>
    </cfRule>
    <cfRule type="cellIs" dxfId="38" priority="26" stopIfTrue="1" operator="equal">
      <formula>"Desaprobado"</formula>
    </cfRule>
  </conditionalFormatting>
  <conditionalFormatting sqref="H49">
    <cfRule type="cellIs" dxfId="37" priority="23" stopIfTrue="1" operator="equal">
      <formula>"Aprobado"</formula>
    </cfRule>
    <cfRule type="cellIs" dxfId="36" priority="24" stopIfTrue="1" operator="equal">
      <formula>"Desaprobado"</formula>
    </cfRule>
  </conditionalFormatting>
  <conditionalFormatting sqref="H50">
    <cfRule type="cellIs" dxfId="35" priority="21" stopIfTrue="1" operator="equal">
      <formula>"Aprobado"</formula>
    </cfRule>
    <cfRule type="cellIs" dxfId="34" priority="22" stopIfTrue="1" operator="equal">
      <formula>"Desaprobado"</formula>
    </cfRule>
  </conditionalFormatting>
  <conditionalFormatting sqref="H66">
    <cfRule type="cellIs" dxfId="33" priority="17" stopIfTrue="1" operator="equal">
      <formula>"Aprobado"</formula>
    </cfRule>
    <cfRule type="cellIs" dxfId="32" priority="18" stopIfTrue="1" operator="equal">
      <formula>"Desaprobado"</formula>
    </cfRule>
  </conditionalFormatting>
  <conditionalFormatting sqref="H56">
    <cfRule type="cellIs" dxfId="31" priority="11" stopIfTrue="1" operator="equal">
      <formula>"Aprobado"</formula>
    </cfRule>
    <cfRule type="cellIs" dxfId="30" priority="12" stopIfTrue="1" operator="equal">
      <formula>"Desaprobado"</formula>
    </cfRule>
  </conditionalFormatting>
  <conditionalFormatting sqref="H67">
    <cfRule type="cellIs" dxfId="29" priority="9" stopIfTrue="1" operator="equal">
      <formula>"Aprobado"</formula>
    </cfRule>
    <cfRule type="cellIs" dxfId="28" priority="10" stopIfTrue="1" operator="equal">
      <formula>"Desaprobado"</formula>
    </cfRule>
  </conditionalFormatting>
  <conditionalFormatting sqref="H70">
    <cfRule type="cellIs" dxfId="27" priority="7" stopIfTrue="1" operator="equal">
      <formula>"Aprobado"</formula>
    </cfRule>
    <cfRule type="cellIs" dxfId="26" priority="8" stopIfTrue="1" operator="equal">
      <formula>"Desaprobado"</formula>
    </cfRule>
  </conditionalFormatting>
  <conditionalFormatting sqref="H71">
    <cfRule type="cellIs" dxfId="25" priority="5" stopIfTrue="1" operator="equal">
      <formula>"Aprobado"</formula>
    </cfRule>
    <cfRule type="cellIs" dxfId="24" priority="6" stopIfTrue="1" operator="equal">
      <formula>"Desaprobado"</formula>
    </cfRule>
  </conditionalFormatting>
  <conditionalFormatting sqref="H72">
    <cfRule type="cellIs" dxfId="23" priority="3" stopIfTrue="1" operator="equal">
      <formula>"Aprobado"</formula>
    </cfRule>
    <cfRule type="cellIs" dxfId="22" priority="4" stopIfTrue="1" operator="equal">
      <formula>"Desaprobado"</formula>
    </cfRule>
  </conditionalFormatting>
  <conditionalFormatting sqref="H62">
    <cfRule type="cellIs" dxfId="21" priority="1" stopIfTrue="1" operator="equal">
      <formula>"Aprobado"</formula>
    </cfRule>
    <cfRule type="cellIs" dxfId="20" priority="2" stopIfTrue="1" operator="equal">
      <formula>"Desaprobado"</formula>
    </cfRule>
  </conditionalFormatting>
  <dataValidations count="2">
    <dataValidation type="list" allowBlank="1" showInputMessage="1" showErrorMessage="1" sqref="H16:H17 H74:H95" xr:uid="{00000000-0002-0000-0000-000000000000}">
      <formula1>"Pendiente, Aprobado, Desaprobado"</formula1>
    </dataValidation>
    <dataValidation type="list" allowBlank="1" showInputMessage="1" showErrorMessage="1" sqref="H69:H72 H18:H67 O42 O46" xr:uid="{C6296A28-FE7C-441B-96E0-FD8D6FDFEC44}">
      <formula1>"Aprobado,Pendiente"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O24 F56 F50 O64" formula="1"/>
    <ignoredError sqref="H8:H9 H11:H13 O8:O9 O11:O1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BD11FC4-A047-4D7C-855F-A998E16316E7}">
          <x14:formula1>
            <xm:f>'Electivo (malla actual)'!$B$1:$B$42</xm:f>
          </x14:formula1>
          <xm:sqref>E62 E68 E73</xm:sqref>
        </x14:dataValidation>
        <x14:dataValidation type="list" allowBlank="1" showInputMessage="1" showErrorMessage="1" xr:uid="{42936A72-0366-4C2F-BAA6-B60B5DEC8FAD}">
          <x14:formula1>
            <xm:f>'Electivo (malla actual)'!$B$1:$B$61</xm:f>
          </x14:formula1>
          <xm:sqref>E50 E67 E56 E70:E72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T124"/>
  <sheetViews>
    <sheetView topLeftCell="A28" zoomScaleNormal="100" workbookViewId="0">
      <selection activeCell="L32" sqref="L32"/>
    </sheetView>
  </sheetViews>
  <sheetFormatPr baseColWidth="10" defaultColWidth="11.44140625" defaultRowHeight="14.4" x14ac:dyDescent="0.3"/>
  <cols>
    <col min="1" max="1" width="11.5546875" style="23" customWidth="1"/>
    <col min="2" max="2" width="5.88671875" style="23" bestFit="1" customWidth="1"/>
    <col min="3" max="3" width="16.44140625" style="23" bestFit="1" customWidth="1"/>
    <col min="4" max="4" width="6.88671875" style="23" bestFit="1" customWidth="1"/>
    <col min="5" max="6" width="4.44140625" style="23" bestFit="1" customWidth="1"/>
    <col min="7" max="7" width="16.44140625" style="23" bestFit="1" customWidth="1"/>
    <col min="8" max="8" width="14" style="23" bestFit="1" customWidth="1"/>
    <col min="9" max="9" width="16.44140625" style="23" bestFit="1" customWidth="1"/>
    <col min="10" max="10" width="11.5546875" style="23" customWidth="1"/>
    <col min="11" max="11" width="4.5546875" customWidth="1"/>
    <col min="13" max="13" width="4.5546875" customWidth="1"/>
    <col min="14" max="14" width="11.5546875" customWidth="1"/>
    <col min="15" max="15" width="4.5546875" customWidth="1"/>
    <col min="16" max="16" width="12.5546875" customWidth="1"/>
    <col min="17" max="17" width="4.5546875" customWidth="1"/>
    <col min="19" max="19" width="4.5546875" customWidth="1"/>
    <col min="20" max="20" width="11.5546875" customWidth="1"/>
  </cols>
  <sheetData>
    <row r="1" spans="1:20" x14ac:dyDescent="0.3">
      <c r="A1" s="22"/>
    </row>
    <row r="2" spans="1:20" ht="15.75" customHeight="1" x14ac:dyDescent="0.3">
      <c r="A2" s="251"/>
      <c r="B2" s="260" t="s">
        <v>173</v>
      </c>
      <c r="C2" s="260"/>
      <c r="D2" s="260"/>
      <c r="E2" s="260"/>
      <c r="F2" s="260"/>
      <c r="G2" s="260"/>
      <c r="H2" s="260"/>
      <c r="I2" s="260"/>
      <c r="J2" s="251"/>
    </row>
    <row r="3" spans="1:20" ht="20.399999999999999" x14ac:dyDescent="0.3">
      <c r="A3" s="251"/>
      <c r="B3" s="256" t="s">
        <v>174</v>
      </c>
      <c r="C3" s="256"/>
      <c r="D3" s="256"/>
      <c r="E3" s="256"/>
      <c r="F3" s="256"/>
      <c r="G3" s="256"/>
      <c r="H3" s="256"/>
      <c r="I3" s="256"/>
      <c r="J3" s="251"/>
      <c r="P3" s="3" t="s">
        <v>175</v>
      </c>
      <c r="R3" s="3" t="s">
        <v>176</v>
      </c>
      <c r="T3" s="3" t="s">
        <v>177</v>
      </c>
    </row>
    <row r="4" spans="1:20" ht="15" thickBot="1" x14ac:dyDescent="0.35">
      <c r="A4" s="22"/>
      <c r="B4" s="252"/>
      <c r="C4" s="252"/>
      <c r="D4" s="252"/>
      <c r="E4" s="252"/>
      <c r="F4" s="252"/>
      <c r="G4" s="252"/>
      <c r="H4" s="252"/>
      <c r="I4" s="252"/>
      <c r="J4" s="22"/>
    </row>
    <row r="5" spans="1:20" ht="165" customHeight="1" x14ac:dyDescent="0.3">
      <c r="A5" s="251"/>
      <c r="B5" s="253" t="s">
        <v>178</v>
      </c>
      <c r="C5" s="253"/>
      <c r="D5" s="253"/>
      <c r="E5" s="253"/>
      <c r="F5" s="253"/>
      <c r="G5" s="254" t="s">
        <v>179</v>
      </c>
      <c r="H5" s="253" t="s">
        <v>180</v>
      </c>
      <c r="I5" s="254" t="s">
        <v>181</v>
      </c>
      <c r="J5" s="24"/>
      <c r="L5" s="3" t="s">
        <v>182</v>
      </c>
      <c r="N5" s="3" t="s">
        <v>183</v>
      </c>
      <c r="P5" s="3" t="s">
        <v>184</v>
      </c>
      <c r="R5" s="3" t="s">
        <v>185</v>
      </c>
    </row>
    <row r="6" spans="1:20" x14ac:dyDescent="0.3">
      <c r="A6" s="251"/>
      <c r="B6" s="253" t="s">
        <v>186</v>
      </c>
      <c r="C6" s="253"/>
      <c r="D6" s="253"/>
      <c r="E6" s="253"/>
      <c r="F6" s="253"/>
      <c r="G6" s="254"/>
      <c r="H6" s="253"/>
      <c r="I6" s="254"/>
      <c r="J6" s="24"/>
    </row>
    <row r="7" spans="1:20" ht="41.4" x14ac:dyDescent="0.3">
      <c r="A7" s="251"/>
      <c r="B7" s="253" t="s">
        <v>187</v>
      </c>
      <c r="C7" s="253"/>
      <c r="D7" s="253"/>
      <c r="E7" s="253"/>
      <c r="F7" s="253"/>
      <c r="G7" s="25" t="s">
        <v>188</v>
      </c>
      <c r="H7" s="20" t="s">
        <v>189</v>
      </c>
      <c r="I7" s="25"/>
      <c r="J7" s="24"/>
      <c r="L7" s="3" t="s">
        <v>190</v>
      </c>
      <c r="P7" s="3" t="s">
        <v>191</v>
      </c>
      <c r="R7" s="3" t="s">
        <v>192</v>
      </c>
      <c r="T7" s="3" t="s">
        <v>193</v>
      </c>
    </row>
    <row r="8" spans="1:20" ht="15" customHeight="1" x14ac:dyDescent="0.3">
      <c r="A8" s="251"/>
      <c r="B8" s="254" t="s">
        <v>194</v>
      </c>
      <c r="C8" s="254"/>
      <c r="D8" s="254"/>
      <c r="E8" s="254"/>
      <c r="F8" s="254"/>
      <c r="G8" s="254"/>
      <c r="H8" s="254"/>
      <c r="I8" s="254"/>
      <c r="J8" s="24"/>
    </row>
    <row r="9" spans="1:20" ht="25.5" customHeight="1" x14ac:dyDescent="0.3">
      <c r="A9" s="251"/>
      <c r="B9" s="255" t="s">
        <v>195</v>
      </c>
      <c r="C9" s="255"/>
      <c r="D9" s="255"/>
      <c r="E9" s="255"/>
      <c r="F9" s="255"/>
      <c r="G9" s="255"/>
      <c r="H9" s="255" t="s">
        <v>196</v>
      </c>
      <c r="I9" s="255"/>
      <c r="J9" s="24"/>
      <c r="L9" s="3" t="s">
        <v>197</v>
      </c>
    </row>
    <row r="10" spans="1:20" x14ac:dyDescent="0.3">
      <c r="A10" s="251"/>
      <c r="B10" s="254"/>
      <c r="C10" s="254"/>
      <c r="D10" s="254"/>
      <c r="E10" s="254"/>
      <c r="F10" s="254"/>
      <c r="G10" s="254"/>
      <c r="H10" s="254"/>
      <c r="I10" s="254"/>
      <c r="J10" s="24"/>
    </row>
    <row r="11" spans="1:20" ht="30.6" x14ac:dyDescent="0.3">
      <c r="A11" s="251"/>
      <c r="B11" s="257" t="s">
        <v>198</v>
      </c>
      <c r="C11" s="257"/>
      <c r="D11" s="257"/>
      <c r="E11" s="257"/>
      <c r="F11" s="257"/>
      <c r="G11" s="257"/>
      <c r="H11" s="257"/>
      <c r="I11" s="257"/>
      <c r="J11" s="24"/>
      <c r="L11" s="3" t="s">
        <v>199</v>
      </c>
      <c r="P11" s="3" t="s">
        <v>200</v>
      </c>
    </row>
    <row r="12" spans="1:20" x14ac:dyDescent="0.3">
      <c r="A12" s="251"/>
      <c r="B12" s="257"/>
      <c r="C12" s="257"/>
      <c r="D12" s="257"/>
      <c r="E12" s="257"/>
      <c r="F12" s="257"/>
      <c r="G12" s="257"/>
      <c r="H12" s="257"/>
      <c r="I12" s="257"/>
      <c r="J12" s="24"/>
    </row>
    <row r="13" spans="1:20" ht="30.6" x14ac:dyDescent="0.3">
      <c r="A13" s="251"/>
      <c r="B13" s="257" t="s">
        <v>198</v>
      </c>
      <c r="C13" s="257"/>
      <c r="D13" s="257"/>
      <c r="E13" s="257"/>
      <c r="F13" s="257"/>
      <c r="G13" s="257"/>
      <c r="H13" s="257"/>
      <c r="I13" s="257"/>
      <c r="J13" s="24"/>
      <c r="L13" s="3" t="s">
        <v>201</v>
      </c>
      <c r="N13" s="3" t="s">
        <v>202</v>
      </c>
      <c r="P13" s="3" t="s">
        <v>203</v>
      </c>
      <c r="T13" s="3" t="s">
        <v>204</v>
      </c>
    </row>
    <row r="14" spans="1:20" ht="15" customHeight="1" x14ac:dyDescent="0.3">
      <c r="A14" s="251"/>
      <c r="B14" s="257" t="s">
        <v>198</v>
      </c>
      <c r="C14" s="257"/>
      <c r="D14" s="257"/>
      <c r="E14" s="257"/>
      <c r="F14" s="257"/>
      <c r="G14" s="257"/>
      <c r="H14" s="257"/>
      <c r="I14" s="257"/>
      <c r="J14" s="24"/>
    </row>
    <row r="15" spans="1:20" ht="21" thickBot="1" x14ac:dyDescent="0.35">
      <c r="A15" s="251"/>
      <c r="B15" s="252"/>
      <c r="C15" s="252"/>
      <c r="D15" s="252"/>
      <c r="E15" s="252"/>
      <c r="F15" s="252"/>
      <c r="G15" s="252"/>
      <c r="H15" s="252"/>
      <c r="I15" s="252"/>
      <c r="J15" s="24"/>
      <c r="N15" s="3" t="s">
        <v>205</v>
      </c>
      <c r="P15" s="3" t="s">
        <v>206</v>
      </c>
      <c r="R15" s="3" t="s">
        <v>207</v>
      </c>
    </row>
    <row r="16" spans="1:20" x14ac:dyDescent="0.3">
      <c r="A16" s="251"/>
      <c r="B16" s="258"/>
      <c r="C16" s="258"/>
      <c r="D16" s="258"/>
      <c r="E16" s="258"/>
      <c r="F16" s="258"/>
      <c r="G16" s="258"/>
      <c r="H16" s="258"/>
      <c r="I16" s="258"/>
      <c r="J16" s="24"/>
    </row>
    <row r="17" spans="1:20" ht="20.399999999999999" x14ac:dyDescent="0.3">
      <c r="A17" s="251"/>
      <c r="B17" s="254"/>
      <c r="C17" s="254"/>
      <c r="D17" s="254"/>
      <c r="E17" s="254"/>
      <c r="F17" s="254"/>
      <c r="G17" s="254"/>
      <c r="H17" s="254"/>
      <c r="I17" s="254"/>
      <c r="J17" s="24"/>
      <c r="L17" s="3" t="s">
        <v>208</v>
      </c>
      <c r="N17" s="3" t="s">
        <v>209</v>
      </c>
      <c r="R17" s="3" t="s">
        <v>210</v>
      </c>
      <c r="T17" s="3" t="s">
        <v>211</v>
      </c>
    </row>
    <row r="18" spans="1:20" ht="39.6" x14ac:dyDescent="0.3">
      <c r="A18" s="251"/>
      <c r="B18" s="261"/>
      <c r="C18" s="261"/>
      <c r="D18" s="261"/>
      <c r="E18" s="261"/>
      <c r="F18" s="261"/>
      <c r="G18" s="261"/>
      <c r="H18" s="261"/>
      <c r="I18" s="26" t="s">
        <v>212</v>
      </c>
      <c r="J18" s="24"/>
    </row>
    <row r="19" spans="1:20" ht="33.75" customHeight="1" x14ac:dyDescent="0.3">
      <c r="A19" s="251"/>
      <c r="B19" s="262"/>
      <c r="C19" s="262"/>
      <c r="D19" s="262"/>
      <c r="E19" s="262"/>
      <c r="F19" s="262"/>
      <c r="G19" s="262" t="s">
        <v>213</v>
      </c>
      <c r="H19" s="262"/>
      <c r="I19" s="27"/>
      <c r="J19" s="24"/>
      <c r="N19" s="3" t="s">
        <v>214</v>
      </c>
    </row>
    <row r="20" spans="1:20" x14ac:dyDescent="0.3">
      <c r="A20" s="251"/>
      <c r="B20" s="254"/>
      <c r="C20" s="254"/>
      <c r="D20" s="254"/>
      <c r="E20" s="254"/>
      <c r="F20" s="254"/>
      <c r="G20" s="254"/>
      <c r="H20" s="254"/>
      <c r="I20" s="254"/>
      <c r="J20" s="24"/>
    </row>
    <row r="21" spans="1:20" ht="30.6" x14ac:dyDescent="0.3">
      <c r="A21" s="251"/>
      <c r="B21" s="28" t="s">
        <v>215</v>
      </c>
      <c r="C21" s="28" t="s">
        <v>216</v>
      </c>
      <c r="D21" s="28" t="s">
        <v>217</v>
      </c>
      <c r="E21" s="259" t="s">
        <v>218</v>
      </c>
      <c r="F21" s="259"/>
      <c r="G21" s="259"/>
      <c r="H21" s="259"/>
      <c r="I21" s="28" t="s">
        <v>219</v>
      </c>
      <c r="J21" s="24"/>
      <c r="N21" s="3" t="s">
        <v>220</v>
      </c>
    </row>
    <row r="22" spans="1:20" x14ac:dyDescent="0.3">
      <c r="A22" s="251"/>
      <c r="B22" s="29"/>
      <c r="C22" s="29" t="s">
        <v>221</v>
      </c>
      <c r="D22" s="30"/>
      <c r="E22" s="30" t="s">
        <v>222</v>
      </c>
      <c r="F22" s="30" t="s">
        <v>223</v>
      </c>
      <c r="G22" s="30" t="s">
        <v>224</v>
      </c>
      <c r="H22" s="30" t="s">
        <v>225</v>
      </c>
      <c r="I22" s="29"/>
      <c r="J22" s="24"/>
    </row>
    <row r="23" spans="1:20" ht="40.799999999999997" x14ac:dyDescent="0.3">
      <c r="A23" s="251"/>
      <c r="B23" s="249" t="s">
        <v>226</v>
      </c>
      <c r="C23" s="250" t="s">
        <v>227</v>
      </c>
      <c r="D23" s="248">
        <v>4</v>
      </c>
      <c r="E23" s="248">
        <v>2</v>
      </c>
      <c r="F23" s="248">
        <v>4</v>
      </c>
      <c r="G23" s="248"/>
      <c r="H23" s="248">
        <v>6</v>
      </c>
      <c r="I23" s="31" t="s">
        <v>228</v>
      </c>
      <c r="J23" s="24"/>
      <c r="T23" s="3" t="s">
        <v>229</v>
      </c>
    </row>
    <row r="24" spans="1:20" ht="66" x14ac:dyDescent="0.3">
      <c r="A24" s="251"/>
      <c r="B24" s="249"/>
      <c r="C24" s="250"/>
      <c r="D24" s="248"/>
      <c r="E24" s="248"/>
      <c r="F24" s="248"/>
      <c r="G24" s="248"/>
      <c r="H24" s="248"/>
      <c r="I24" s="31" t="s">
        <v>230</v>
      </c>
      <c r="J24" s="24"/>
    </row>
    <row r="25" spans="1:20" ht="26.4" x14ac:dyDescent="0.3">
      <c r="A25" s="251"/>
      <c r="B25" s="32" t="s">
        <v>231</v>
      </c>
      <c r="C25" s="31" t="s">
        <v>232</v>
      </c>
      <c r="D25" s="33">
        <v>3</v>
      </c>
      <c r="E25" s="33">
        <v>3</v>
      </c>
      <c r="F25" s="33"/>
      <c r="G25" s="33"/>
      <c r="H25" s="33">
        <v>3</v>
      </c>
      <c r="I25" s="31" t="s">
        <v>36</v>
      </c>
      <c r="J25" s="24"/>
      <c r="L25" s="3" t="s">
        <v>233</v>
      </c>
      <c r="N25" s="3" t="s">
        <v>234</v>
      </c>
      <c r="P25" s="3" t="s">
        <v>235</v>
      </c>
      <c r="R25" s="3" t="s">
        <v>236</v>
      </c>
    </row>
    <row r="26" spans="1:20" ht="26.4" x14ac:dyDescent="0.3">
      <c r="A26" s="251"/>
      <c r="B26" s="32" t="s">
        <v>237</v>
      </c>
      <c r="C26" s="31" t="s">
        <v>238</v>
      </c>
      <c r="D26" s="33">
        <v>3</v>
      </c>
      <c r="E26" s="33">
        <v>3</v>
      </c>
      <c r="F26" s="33"/>
      <c r="G26" s="33"/>
      <c r="H26" s="33">
        <v>3</v>
      </c>
      <c r="I26" s="31" t="s">
        <v>36</v>
      </c>
      <c r="J26" s="24"/>
    </row>
    <row r="27" spans="1:20" ht="39.6" x14ac:dyDescent="0.3">
      <c r="A27" s="251"/>
      <c r="B27" s="249" t="s">
        <v>239</v>
      </c>
      <c r="C27" s="250" t="s">
        <v>240</v>
      </c>
      <c r="D27" s="248">
        <v>5</v>
      </c>
      <c r="E27" s="248">
        <v>4</v>
      </c>
      <c r="F27" s="248">
        <v>2</v>
      </c>
      <c r="G27" s="248"/>
      <c r="H27" s="248">
        <v>6</v>
      </c>
      <c r="I27" s="31" t="s">
        <v>241</v>
      </c>
      <c r="J27" s="24"/>
    </row>
    <row r="28" spans="1:20" ht="66" x14ac:dyDescent="0.3">
      <c r="A28" s="251"/>
      <c r="B28" s="249"/>
      <c r="C28" s="250"/>
      <c r="D28" s="248"/>
      <c r="E28" s="248"/>
      <c r="F28" s="248"/>
      <c r="G28" s="248"/>
      <c r="H28" s="248"/>
      <c r="I28" s="31" t="s">
        <v>242</v>
      </c>
      <c r="J28" s="24"/>
    </row>
    <row r="29" spans="1:20" ht="26.4" x14ac:dyDescent="0.3">
      <c r="A29" s="251"/>
      <c r="B29" s="32" t="s">
        <v>243</v>
      </c>
      <c r="C29" s="31" t="s">
        <v>244</v>
      </c>
      <c r="D29" s="33">
        <v>3</v>
      </c>
      <c r="E29" s="33">
        <v>3</v>
      </c>
      <c r="F29" s="33"/>
      <c r="G29" s="33"/>
      <c r="H29" s="33">
        <v>3</v>
      </c>
      <c r="I29" s="31" t="s">
        <v>36</v>
      </c>
      <c r="J29" s="24"/>
    </row>
    <row r="30" spans="1:20" x14ac:dyDescent="0.3">
      <c r="A30" s="251"/>
      <c r="B30" s="255" t="s">
        <v>245</v>
      </c>
      <c r="C30" s="255"/>
      <c r="D30" s="34">
        <v>18</v>
      </c>
      <c r="E30" s="35"/>
      <c r="F30" s="35"/>
      <c r="G30" s="35"/>
      <c r="H30" s="34">
        <v>21</v>
      </c>
      <c r="I30" s="21"/>
      <c r="J30" s="24"/>
    </row>
    <row r="31" spans="1:20" x14ac:dyDescent="0.3">
      <c r="A31" s="251"/>
      <c r="B31" s="29"/>
      <c r="C31" s="29" t="s">
        <v>246</v>
      </c>
      <c r="D31" s="30"/>
      <c r="E31" s="30" t="s">
        <v>222</v>
      </c>
      <c r="F31" s="30" t="s">
        <v>223</v>
      </c>
      <c r="G31" s="30" t="s">
        <v>224</v>
      </c>
      <c r="H31" s="30" t="s">
        <v>225</v>
      </c>
      <c r="I31" s="29"/>
      <c r="J31" s="24"/>
    </row>
    <row r="32" spans="1:20" ht="52.8" x14ac:dyDescent="0.3">
      <c r="A32" s="251"/>
      <c r="B32" s="32" t="s">
        <v>247</v>
      </c>
      <c r="C32" s="31" t="s">
        <v>248</v>
      </c>
      <c r="D32" s="33">
        <v>4</v>
      </c>
      <c r="E32" s="33">
        <v>2</v>
      </c>
      <c r="F32" s="33">
        <v>4</v>
      </c>
      <c r="G32" s="33"/>
      <c r="H32" s="33">
        <v>6</v>
      </c>
      <c r="I32" s="31" t="s">
        <v>249</v>
      </c>
      <c r="J32" s="24"/>
      <c r="L32">
        <f>D30+D42+D54+D64+D76+D86+D95+D105+D115+D124</f>
        <v>196</v>
      </c>
    </row>
    <row r="33" spans="1:10" ht="26.4" x14ac:dyDescent="0.3">
      <c r="A33" s="251"/>
      <c r="B33" s="32" t="s">
        <v>250</v>
      </c>
      <c r="C33" s="31" t="s">
        <v>251</v>
      </c>
      <c r="D33" s="33">
        <v>3</v>
      </c>
      <c r="E33" s="33">
        <v>3</v>
      </c>
      <c r="F33" s="33"/>
      <c r="G33" s="33"/>
      <c r="H33" s="33">
        <v>3</v>
      </c>
      <c r="I33" s="31" t="s">
        <v>252</v>
      </c>
      <c r="J33" s="24"/>
    </row>
    <row r="34" spans="1:10" ht="39.6" x14ac:dyDescent="0.3">
      <c r="A34" s="251"/>
      <c r="B34" s="249" t="s">
        <v>253</v>
      </c>
      <c r="C34" s="250" t="s">
        <v>254</v>
      </c>
      <c r="D34" s="248">
        <v>3</v>
      </c>
      <c r="E34" s="248">
        <v>3</v>
      </c>
      <c r="F34" s="248"/>
      <c r="G34" s="248"/>
      <c r="H34" s="248">
        <v>3</v>
      </c>
      <c r="I34" s="31" t="s">
        <v>241</v>
      </c>
      <c r="J34" s="24"/>
    </row>
    <row r="35" spans="1:10" ht="66" x14ac:dyDescent="0.3">
      <c r="A35" s="251"/>
      <c r="B35" s="249"/>
      <c r="C35" s="250"/>
      <c r="D35" s="248"/>
      <c r="E35" s="248"/>
      <c r="F35" s="248"/>
      <c r="G35" s="248"/>
      <c r="H35" s="248"/>
      <c r="I35" s="31" t="s">
        <v>242</v>
      </c>
      <c r="J35" s="24"/>
    </row>
    <row r="36" spans="1:10" ht="26.4" x14ac:dyDescent="0.3">
      <c r="A36" s="251"/>
      <c r="B36" s="32" t="s">
        <v>255</v>
      </c>
      <c r="C36" s="31" t="s">
        <v>256</v>
      </c>
      <c r="D36" s="33">
        <v>5</v>
      </c>
      <c r="E36" s="33">
        <v>4</v>
      </c>
      <c r="F36" s="33">
        <v>2</v>
      </c>
      <c r="G36" s="33"/>
      <c r="H36" s="33">
        <v>6</v>
      </c>
      <c r="I36" s="31" t="s">
        <v>257</v>
      </c>
      <c r="J36" s="24"/>
    </row>
    <row r="37" spans="1:10" ht="26.4" x14ac:dyDescent="0.3">
      <c r="A37" s="251"/>
      <c r="B37" s="248" t="s">
        <v>258</v>
      </c>
      <c r="C37" s="250" t="s">
        <v>259</v>
      </c>
      <c r="D37" s="248">
        <v>3</v>
      </c>
      <c r="E37" s="248">
        <v>3</v>
      </c>
      <c r="F37" s="248"/>
      <c r="G37" s="248"/>
      <c r="H37" s="248">
        <v>3</v>
      </c>
      <c r="I37" s="31" t="s">
        <v>228</v>
      </c>
      <c r="J37" s="24"/>
    </row>
    <row r="38" spans="1:10" ht="66" x14ac:dyDescent="0.3">
      <c r="A38" s="251"/>
      <c r="B38" s="248"/>
      <c r="C38" s="250"/>
      <c r="D38" s="248"/>
      <c r="E38" s="248"/>
      <c r="F38" s="248"/>
      <c r="G38" s="248"/>
      <c r="H38" s="248"/>
      <c r="I38" s="31" t="s">
        <v>230</v>
      </c>
      <c r="J38" s="24"/>
    </row>
    <row r="39" spans="1:10" ht="26.4" x14ac:dyDescent="0.3">
      <c r="A39" s="251"/>
      <c r="B39" s="32" t="s">
        <v>260</v>
      </c>
      <c r="C39" s="31" t="s">
        <v>261</v>
      </c>
      <c r="D39" s="33">
        <v>3</v>
      </c>
      <c r="E39" s="33">
        <v>3</v>
      </c>
      <c r="F39" s="33">
        <v>1</v>
      </c>
      <c r="G39" s="33"/>
      <c r="H39" s="33">
        <v>4</v>
      </c>
      <c r="I39" s="31" t="s">
        <v>257</v>
      </c>
      <c r="J39" s="24"/>
    </row>
    <row r="40" spans="1:10" ht="26.4" x14ac:dyDescent="0.3">
      <c r="A40" s="251"/>
      <c r="B40" s="249" t="s">
        <v>262</v>
      </c>
      <c r="C40" s="250" t="s">
        <v>263</v>
      </c>
      <c r="D40" s="248">
        <v>2</v>
      </c>
      <c r="E40" s="248">
        <v>2</v>
      </c>
      <c r="F40" s="248">
        <v>1</v>
      </c>
      <c r="G40" s="248"/>
      <c r="H40" s="248">
        <v>3</v>
      </c>
      <c r="I40" s="31" t="s">
        <v>228</v>
      </c>
      <c r="J40" s="24"/>
    </row>
    <row r="41" spans="1:10" ht="66" x14ac:dyDescent="0.3">
      <c r="A41" s="251"/>
      <c r="B41" s="249"/>
      <c r="C41" s="250"/>
      <c r="D41" s="248"/>
      <c r="E41" s="248"/>
      <c r="F41" s="248"/>
      <c r="G41" s="248"/>
      <c r="H41" s="248"/>
      <c r="I41" s="31" t="s">
        <v>230</v>
      </c>
      <c r="J41" s="24"/>
    </row>
    <row r="42" spans="1:10" x14ac:dyDescent="0.3">
      <c r="A42" s="251"/>
      <c r="B42" s="255" t="s">
        <v>245</v>
      </c>
      <c r="C42" s="255"/>
      <c r="D42" s="34">
        <v>23</v>
      </c>
      <c r="E42" s="35"/>
      <c r="F42" s="35"/>
      <c r="G42" s="35"/>
      <c r="H42" s="34">
        <v>28</v>
      </c>
      <c r="I42" s="21"/>
      <c r="J42" s="24"/>
    </row>
    <row r="43" spans="1:10" x14ac:dyDescent="0.3">
      <c r="A43" s="251"/>
      <c r="B43" s="29"/>
      <c r="C43" s="29" t="s">
        <v>264</v>
      </c>
      <c r="D43" s="30"/>
      <c r="E43" s="30" t="s">
        <v>222</v>
      </c>
      <c r="F43" s="30" t="s">
        <v>223</v>
      </c>
      <c r="G43" s="30" t="s">
        <v>224</v>
      </c>
      <c r="H43" s="30" t="s">
        <v>225</v>
      </c>
      <c r="I43" s="29"/>
      <c r="J43" s="24"/>
    </row>
    <row r="44" spans="1:10" ht="39.6" x14ac:dyDescent="0.3">
      <c r="A44" s="251"/>
      <c r="B44" s="249" t="s">
        <v>265</v>
      </c>
      <c r="C44" s="250" t="s">
        <v>266</v>
      </c>
      <c r="D44" s="248">
        <v>4</v>
      </c>
      <c r="E44" s="248">
        <v>3</v>
      </c>
      <c r="F44" s="248">
        <v>2</v>
      </c>
      <c r="G44" s="248"/>
      <c r="H44" s="248">
        <v>5</v>
      </c>
      <c r="I44" s="31" t="s">
        <v>241</v>
      </c>
      <c r="J44" s="24"/>
    </row>
    <row r="45" spans="1:10" ht="66" x14ac:dyDescent="0.3">
      <c r="A45" s="251"/>
      <c r="B45" s="249"/>
      <c r="C45" s="250"/>
      <c r="D45" s="248"/>
      <c r="E45" s="248"/>
      <c r="F45" s="248"/>
      <c r="G45" s="248"/>
      <c r="H45" s="248"/>
      <c r="I45" s="31" t="s">
        <v>242</v>
      </c>
      <c r="J45" s="24"/>
    </row>
    <row r="46" spans="1:10" ht="26.4" x14ac:dyDescent="0.3">
      <c r="A46" s="251"/>
      <c r="B46" s="32" t="s">
        <v>267</v>
      </c>
      <c r="C46" s="31" t="s">
        <v>268</v>
      </c>
      <c r="D46" s="33">
        <v>3</v>
      </c>
      <c r="E46" s="33">
        <v>3</v>
      </c>
      <c r="F46" s="33"/>
      <c r="G46" s="33"/>
      <c r="H46" s="33">
        <v>3</v>
      </c>
      <c r="I46" s="31" t="s">
        <v>269</v>
      </c>
      <c r="J46" s="24"/>
    </row>
    <row r="47" spans="1:10" ht="52.8" x14ac:dyDescent="0.3">
      <c r="A47" s="251"/>
      <c r="B47" s="32" t="s">
        <v>270</v>
      </c>
      <c r="C47" s="31" t="s">
        <v>271</v>
      </c>
      <c r="D47" s="33">
        <v>3</v>
      </c>
      <c r="E47" s="33">
        <v>3</v>
      </c>
      <c r="F47" s="33"/>
      <c r="G47" s="33"/>
      <c r="H47" s="33">
        <v>3</v>
      </c>
      <c r="I47" s="31" t="s">
        <v>249</v>
      </c>
      <c r="J47" s="24"/>
    </row>
    <row r="48" spans="1:10" ht="26.4" x14ac:dyDescent="0.3">
      <c r="A48" s="251"/>
      <c r="B48" s="32" t="s">
        <v>272</v>
      </c>
      <c r="C48" s="31" t="s">
        <v>273</v>
      </c>
      <c r="D48" s="33">
        <v>3</v>
      </c>
      <c r="E48" s="33">
        <v>3</v>
      </c>
      <c r="F48" s="33">
        <v>1</v>
      </c>
      <c r="G48" s="33"/>
      <c r="H48" s="33">
        <v>4</v>
      </c>
      <c r="I48" s="31" t="s">
        <v>274</v>
      </c>
      <c r="J48" s="24"/>
    </row>
    <row r="49" spans="1:10" ht="26.4" x14ac:dyDescent="0.3">
      <c r="A49" s="251"/>
      <c r="B49" s="249" t="s">
        <v>275</v>
      </c>
      <c r="C49" s="250" t="s">
        <v>276</v>
      </c>
      <c r="D49" s="248">
        <v>3</v>
      </c>
      <c r="E49" s="248">
        <v>2</v>
      </c>
      <c r="F49" s="248">
        <v>2</v>
      </c>
      <c r="G49" s="248"/>
      <c r="H49" s="248">
        <v>4</v>
      </c>
      <c r="I49" s="31" t="s">
        <v>277</v>
      </c>
      <c r="J49" s="24"/>
    </row>
    <row r="50" spans="1:10" ht="26.4" x14ac:dyDescent="0.3">
      <c r="A50" s="251"/>
      <c r="B50" s="249"/>
      <c r="C50" s="250"/>
      <c r="D50" s="248"/>
      <c r="E50" s="248"/>
      <c r="F50" s="248"/>
      <c r="G50" s="248"/>
      <c r="H50" s="248"/>
      <c r="I50" s="31" t="s">
        <v>257</v>
      </c>
      <c r="J50" s="24"/>
    </row>
    <row r="51" spans="1:10" ht="52.8" x14ac:dyDescent="0.3">
      <c r="A51" s="251"/>
      <c r="B51" s="32" t="s">
        <v>278</v>
      </c>
      <c r="C51" s="31" t="s">
        <v>279</v>
      </c>
      <c r="D51" s="33">
        <v>3</v>
      </c>
      <c r="E51" s="33">
        <v>2</v>
      </c>
      <c r="F51" s="33">
        <v>3</v>
      </c>
      <c r="G51" s="33"/>
      <c r="H51" s="33">
        <v>5</v>
      </c>
      <c r="I51" s="31" t="s">
        <v>249</v>
      </c>
      <c r="J51" s="24"/>
    </row>
    <row r="52" spans="1:10" ht="26.4" x14ac:dyDescent="0.3">
      <c r="A52" s="251"/>
      <c r="B52" s="249" t="s">
        <v>280</v>
      </c>
      <c r="C52" s="250" t="s">
        <v>281</v>
      </c>
      <c r="D52" s="248">
        <v>3</v>
      </c>
      <c r="E52" s="248">
        <v>3</v>
      </c>
      <c r="F52" s="248"/>
      <c r="G52" s="248"/>
      <c r="H52" s="248">
        <v>3</v>
      </c>
      <c r="I52" s="31" t="s">
        <v>228</v>
      </c>
      <c r="J52" s="24"/>
    </row>
    <row r="53" spans="1:10" ht="66" x14ac:dyDescent="0.3">
      <c r="A53" s="251"/>
      <c r="B53" s="249"/>
      <c r="C53" s="250"/>
      <c r="D53" s="248"/>
      <c r="E53" s="248"/>
      <c r="F53" s="248"/>
      <c r="G53" s="248"/>
      <c r="H53" s="248"/>
      <c r="I53" s="31" t="s">
        <v>230</v>
      </c>
      <c r="J53" s="24"/>
    </row>
    <row r="54" spans="1:10" x14ac:dyDescent="0.3">
      <c r="A54" s="251"/>
      <c r="B54" s="255" t="s">
        <v>245</v>
      </c>
      <c r="C54" s="255"/>
      <c r="D54" s="34">
        <v>22</v>
      </c>
      <c r="E54" s="35"/>
      <c r="F54" s="35"/>
      <c r="G54" s="35"/>
      <c r="H54" s="34">
        <v>27</v>
      </c>
      <c r="I54" s="21"/>
      <c r="J54" s="24"/>
    </row>
    <row r="55" spans="1:10" x14ac:dyDescent="0.3">
      <c r="A55" s="251"/>
      <c r="B55" s="29"/>
      <c r="C55" s="29" t="s">
        <v>282</v>
      </c>
      <c r="D55" s="30"/>
      <c r="E55" s="30" t="s">
        <v>222</v>
      </c>
      <c r="F55" s="30" t="s">
        <v>223</v>
      </c>
      <c r="G55" s="30" t="s">
        <v>224</v>
      </c>
      <c r="H55" s="30" t="s">
        <v>225</v>
      </c>
      <c r="I55" s="29"/>
      <c r="J55" s="24"/>
    </row>
    <row r="56" spans="1:10" ht="26.4" x14ac:dyDescent="0.3">
      <c r="A56" s="251"/>
      <c r="B56" s="32" t="s">
        <v>283</v>
      </c>
      <c r="C56" s="31" t="s">
        <v>284</v>
      </c>
      <c r="D56" s="33">
        <v>4</v>
      </c>
      <c r="E56" s="33">
        <v>3</v>
      </c>
      <c r="F56" s="33">
        <v>2</v>
      </c>
      <c r="G56" s="33"/>
      <c r="H56" s="33">
        <v>5</v>
      </c>
      <c r="I56" s="31" t="s">
        <v>285</v>
      </c>
      <c r="J56" s="24"/>
    </row>
    <row r="57" spans="1:10" ht="26.4" x14ac:dyDescent="0.3">
      <c r="A57" s="251"/>
      <c r="B57" s="32" t="s">
        <v>286</v>
      </c>
      <c r="C57" s="31" t="s">
        <v>287</v>
      </c>
      <c r="D57" s="33">
        <v>3</v>
      </c>
      <c r="E57" s="33">
        <v>3</v>
      </c>
      <c r="F57" s="33"/>
      <c r="G57" s="33"/>
      <c r="H57" s="33">
        <v>3</v>
      </c>
      <c r="I57" s="31" t="s">
        <v>288</v>
      </c>
      <c r="J57" s="24"/>
    </row>
    <row r="58" spans="1:10" ht="39.6" x14ac:dyDescent="0.3">
      <c r="A58" s="251"/>
      <c r="B58" s="32" t="s">
        <v>289</v>
      </c>
      <c r="C58" s="31" t="s">
        <v>290</v>
      </c>
      <c r="D58" s="33">
        <v>3</v>
      </c>
      <c r="E58" s="33">
        <v>2</v>
      </c>
      <c r="F58" s="33">
        <v>2</v>
      </c>
      <c r="G58" s="33"/>
      <c r="H58" s="33">
        <v>4</v>
      </c>
      <c r="I58" s="31" t="s">
        <v>291</v>
      </c>
      <c r="J58" s="24"/>
    </row>
    <row r="59" spans="1:10" ht="39.6" x14ac:dyDescent="0.3">
      <c r="A59" s="251"/>
      <c r="B59" s="32" t="s">
        <v>292</v>
      </c>
      <c r="C59" s="31" t="s">
        <v>293</v>
      </c>
      <c r="D59" s="33">
        <v>4</v>
      </c>
      <c r="E59" s="33">
        <v>4</v>
      </c>
      <c r="F59" s="33"/>
      <c r="G59" s="33" t="s">
        <v>294</v>
      </c>
      <c r="H59" s="33">
        <v>5</v>
      </c>
      <c r="I59" s="31" t="s">
        <v>295</v>
      </c>
      <c r="J59" s="24"/>
    </row>
    <row r="60" spans="1:10" ht="26.4" x14ac:dyDescent="0.3">
      <c r="A60" s="251"/>
      <c r="B60" s="249" t="s">
        <v>296</v>
      </c>
      <c r="C60" s="250" t="s">
        <v>297</v>
      </c>
      <c r="D60" s="248">
        <v>4</v>
      </c>
      <c r="E60" s="248">
        <v>3</v>
      </c>
      <c r="F60" s="248">
        <v>2</v>
      </c>
      <c r="G60" s="248"/>
      <c r="H60" s="248">
        <v>5</v>
      </c>
      <c r="I60" s="31" t="s">
        <v>298</v>
      </c>
      <c r="J60" s="24"/>
    </row>
    <row r="61" spans="1:10" ht="26.4" x14ac:dyDescent="0.3">
      <c r="A61" s="251"/>
      <c r="B61" s="249"/>
      <c r="C61" s="250"/>
      <c r="D61" s="248"/>
      <c r="E61" s="248"/>
      <c r="F61" s="248"/>
      <c r="G61" s="248"/>
      <c r="H61" s="248"/>
      <c r="I61" s="31" t="s">
        <v>299</v>
      </c>
      <c r="J61" s="24"/>
    </row>
    <row r="62" spans="1:10" ht="52.8" x14ac:dyDescent="0.3">
      <c r="A62" s="251"/>
      <c r="B62" s="32" t="s">
        <v>300</v>
      </c>
      <c r="C62" s="31" t="s">
        <v>301</v>
      </c>
      <c r="D62" s="33">
        <v>2</v>
      </c>
      <c r="E62" s="33">
        <v>1</v>
      </c>
      <c r="F62" s="33">
        <v>2</v>
      </c>
      <c r="G62" s="33"/>
      <c r="H62" s="33">
        <v>3</v>
      </c>
      <c r="I62" s="31" t="s">
        <v>249</v>
      </c>
      <c r="J62" s="24"/>
    </row>
    <row r="63" spans="1:10" ht="26.4" x14ac:dyDescent="0.3">
      <c r="A63" s="251"/>
      <c r="B63" s="32" t="s">
        <v>302</v>
      </c>
      <c r="C63" s="31" t="s">
        <v>303</v>
      </c>
      <c r="D63" s="33">
        <v>3</v>
      </c>
      <c r="E63" s="33">
        <v>3</v>
      </c>
      <c r="F63" s="33"/>
      <c r="G63" s="33"/>
      <c r="H63" s="33">
        <v>3</v>
      </c>
      <c r="I63" s="31" t="s">
        <v>36</v>
      </c>
      <c r="J63" s="24"/>
    </row>
    <row r="64" spans="1:10" x14ac:dyDescent="0.3">
      <c r="A64" s="251"/>
      <c r="B64" s="255" t="s">
        <v>245</v>
      </c>
      <c r="C64" s="255"/>
      <c r="D64" s="34">
        <v>23</v>
      </c>
      <c r="E64" s="35"/>
      <c r="F64" s="35"/>
      <c r="G64" s="35"/>
      <c r="H64" s="34">
        <v>28</v>
      </c>
      <c r="I64" s="21"/>
      <c r="J64" s="24"/>
    </row>
    <row r="65" spans="1:10" x14ac:dyDescent="0.3">
      <c r="A65" s="251"/>
      <c r="B65" s="29"/>
      <c r="C65" s="29" t="s">
        <v>304</v>
      </c>
      <c r="D65" s="30"/>
      <c r="E65" s="30" t="s">
        <v>222</v>
      </c>
      <c r="F65" s="30" t="s">
        <v>223</v>
      </c>
      <c r="G65" s="30" t="s">
        <v>224</v>
      </c>
      <c r="H65" s="30" t="s">
        <v>225</v>
      </c>
      <c r="I65" s="29"/>
      <c r="J65" s="24"/>
    </row>
    <row r="66" spans="1:10" ht="52.8" x14ac:dyDescent="0.3">
      <c r="A66" s="251"/>
      <c r="B66" s="249" t="s">
        <v>305</v>
      </c>
      <c r="C66" s="250" t="s">
        <v>306</v>
      </c>
      <c r="D66" s="248">
        <v>3</v>
      </c>
      <c r="E66" s="248">
        <v>2</v>
      </c>
      <c r="F66" s="248">
        <v>2</v>
      </c>
      <c r="G66" s="248"/>
      <c r="H66" s="248">
        <v>4</v>
      </c>
      <c r="I66" s="31" t="s">
        <v>307</v>
      </c>
      <c r="J66" s="24"/>
    </row>
    <row r="67" spans="1:10" ht="26.4" x14ac:dyDescent="0.3">
      <c r="A67" s="251"/>
      <c r="B67" s="249"/>
      <c r="C67" s="250"/>
      <c r="D67" s="248"/>
      <c r="E67" s="248"/>
      <c r="F67" s="248"/>
      <c r="G67" s="248"/>
      <c r="H67" s="248"/>
      <c r="I67" s="31" t="s">
        <v>308</v>
      </c>
      <c r="J67" s="24"/>
    </row>
    <row r="68" spans="1:10" ht="26.4" x14ac:dyDescent="0.3">
      <c r="A68" s="251"/>
      <c r="B68" s="32" t="s">
        <v>309</v>
      </c>
      <c r="C68" s="31" t="s">
        <v>310</v>
      </c>
      <c r="D68" s="33">
        <v>4</v>
      </c>
      <c r="E68" s="33">
        <v>4</v>
      </c>
      <c r="F68" s="33"/>
      <c r="G68" s="33"/>
      <c r="H68" s="33">
        <v>4</v>
      </c>
      <c r="I68" s="31" t="s">
        <v>311</v>
      </c>
      <c r="J68" s="24"/>
    </row>
    <row r="69" spans="1:10" ht="39.6" x14ac:dyDescent="0.3">
      <c r="A69" s="251"/>
      <c r="B69" s="32" t="s">
        <v>312</v>
      </c>
      <c r="C69" s="31" t="s">
        <v>313</v>
      </c>
      <c r="D69" s="33">
        <v>4</v>
      </c>
      <c r="E69" s="33">
        <v>3</v>
      </c>
      <c r="F69" s="33"/>
      <c r="G69" s="33">
        <v>2</v>
      </c>
      <c r="H69" s="33">
        <v>5</v>
      </c>
      <c r="I69" s="31" t="s">
        <v>314</v>
      </c>
      <c r="J69" s="24"/>
    </row>
    <row r="70" spans="1:10" ht="39.6" x14ac:dyDescent="0.3">
      <c r="A70" s="251"/>
      <c r="B70" s="32" t="s">
        <v>315</v>
      </c>
      <c r="C70" s="31" t="s">
        <v>316</v>
      </c>
      <c r="D70" s="33">
        <v>3</v>
      </c>
      <c r="E70" s="33">
        <v>3</v>
      </c>
      <c r="F70" s="33"/>
      <c r="G70" s="33"/>
      <c r="H70" s="33">
        <v>3</v>
      </c>
      <c r="I70" s="31" t="s">
        <v>291</v>
      </c>
      <c r="J70" s="24"/>
    </row>
    <row r="71" spans="1:10" ht="39.6" x14ac:dyDescent="0.3">
      <c r="A71" s="251"/>
      <c r="B71" s="249" t="s">
        <v>317</v>
      </c>
      <c r="C71" s="250" t="s">
        <v>318</v>
      </c>
      <c r="D71" s="248">
        <v>3</v>
      </c>
      <c r="E71" s="248"/>
      <c r="F71" s="248"/>
      <c r="G71" s="248">
        <v>6</v>
      </c>
      <c r="H71" s="248">
        <v>6</v>
      </c>
      <c r="I71" s="31" t="s">
        <v>319</v>
      </c>
      <c r="J71" s="24"/>
    </row>
    <row r="72" spans="1:10" ht="26.4" x14ac:dyDescent="0.3">
      <c r="A72" s="251"/>
      <c r="B72" s="249"/>
      <c r="C72" s="250"/>
      <c r="D72" s="248"/>
      <c r="E72" s="248"/>
      <c r="F72" s="248"/>
      <c r="G72" s="248"/>
      <c r="H72" s="248"/>
      <c r="I72" s="31" t="s">
        <v>299</v>
      </c>
      <c r="J72" s="24"/>
    </row>
    <row r="73" spans="1:10" ht="39.6" x14ac:dyDescent="0.3">
      <c r="A73" s="251"/>
      <c r="B73" s="32" t="s">
        <v>320</v>
      </c>
      <c r="C73" s="31" t="s">
        <v>321</v>
      </c>
      <c r="D73" s="33">
        <v>3</v>
      </c>
      <c r="E73" s="33">
        <v>3</v>
      </c>
      <c r="F73" s="33"/>
      <c r="G73" s="33"/>
      <c r="H73" s="33">
        <v>3</v>
      </c>
      <c r="I73" s="31" t="s">
        <v>322</v>
      </c>
      <c r="J73" s="24"/>
    </row>
    <row r="74" spans="1:10" ht="26.4" x14ac:dyDescent="0.3">
      <c r="A74" s="251"/>
      <c r="B74" s="249" t="s">
        <v>323</v>
      </c>
      <c r="C74" s="250" t="s">
        <v>324</v>
      </c>
      <c r="D74" s="248">
        <v>3</v>
      </c>
      <c r="E74" s="248">
        <v>3</v>
      </c>
      <c r="F74" s="248"/>
      <c r="G74" s="248"/>
      <c r="H74" s="248">
        <v>3</v>
      </c>
      <c r="I74" s="31" t="s">
        <v>325</v>
      </c>
      <c r="J74" s="24"/>
    </row>
    <row r="75" spans="1:10" x14ac:dyDescent="0.3">
      <c r="A75" s="251"/>
      <c r="B75" s="249"/>
      <c r="C75" s="250"/>
      <c r="D75" s="248"/>
      <c r="E75" s="248"/>
      <c r="F75" s="248"/>
      <c r="G75" s="248"/>
      <c r="H75" s="248"/>
      <c r="I75" s="31" t="s">
        <v>326</v>
      </c>
      <c r="J75" s="24"/>
    </row>
    <row r="76" spans="1:10" x14ac:dyDescent="0.3">
      <c r="A76" s="251"/>
      <c r="B76" s="255" t="s">
        <v>245</v>
      </c>
      <c r="C76" s="255"/>
      <c r="D76" s="34">
        <v>23</v>
      </c>
      <c r="E76" s="35"/>
      <c r="F76" s="35"/>
      <c r="G76" s="35"/>
      <c r="H76" s="34">
        <v>28</v>
      </c>
      <c r="I76" s="21"/>
      <c r="J76" s="24"/>
    </row>
    <row r="77" spans="1:10" x14ac:dyDescent="0.3">
      <c r="A77" s="251"/>
      <c r="B77" s="29"/>
      <c r="C77" s="29" t="s">
        <v>327</v>
      </c>
      <c r="D77" s="30"/>
      <c r="E77" s="30" t="s">
        <v>222</v>
      </c>
      <c r="F77" s="30" t="s">
        <v>223</v>
      </c>
      <c r="G77" s="30" t="s">
        <v>224</v>
      </c>
      <c r="H77" s="30" t="s">
        <v>225</v>
      </c>
      <c r="I77" s="29"/>
      <c r="J77" s="24"/>
    </row>
    <row r="78" spans="1:10" ht="26.4" x14ac:dyDescent="0.3">
      <c r="A78" s="251"/>
      <c r="B78" s="32" t="s">
        <v>328</v>
      </c>
      <c r="C78" s="31" t="s">
        <v>329</v>
      </c>
      <c r="D78" s="33">
        <v>3</v>
      </c>
      <c r="E78" s="33">
        <v>3</v>
      </c>
      <c r="F78" s="33"/>
      <c r="G78" s="33"/>
      <c r="H78" s="33">
        <v>3</v>
      </c>
      <c r="I78" s="31" t="s">
        <v>330</v>
      </c>
      <c r="J78" s="24"/>
    </row>
    <row r="79" spans="1:10" ht="67.5" customHeight="1" x14ac:dyDescent="0.3">
      <c r="A79" s="251"/>
      <c r="B79" s="248" t="s">
        <v>331</v>
      </c>
      <c r="C79" s="250" t="s">
        <v>332</v>
      </c>
      <c r="D79" s="248">
        <v>3</v>
      </c>
      <c r="E79" s="248">
        <v>3</v>
      </c>
      <c r="F79" s="248"/>
      <c r="G79" s="248"/>
      <c r="H79" s="248">
        <v>3</v>
      </c>
      <c r="I79" s="31" t="s">
        <v>325</v>
      </c>
      <c r="J79" s="24"/>
    </row>
    <row r="80" spans="1:10" x14ac:dyDescent="0.3">
      <c r="A80" s="251"/>
      <c r="B80" s="248"/>
      <c r="C80" s="250"/>
      <c r="D80" s="248"/>
      <c r="E80" s="248"/>
      <c r="F80" s="248"/>
      <c r="G80" s="248"/>
      <c r="H80" s="248"/>
      <c r="I80" s="31" t="s">
        <v>326</v>
      </c>
      <c r="J80" s="24"/>
    </row>
    <row r="81" spans="1:10" ht="39.6" x14ac:dyDescent="0.3">
      <c r="A81" s="251"/>
      <c r="B81" s="32" t="s">
        <v>333</v>
      </c>
      <c r="C81" s="31" t="s">
        <v>334</v>
      </c>
      <c r="D81" s="33">
        <v>4</v>
      </c>
      <c r="E81" s="33">
        <v>4</v>
      </c>
      <c r="F81" s="33"/>
      <c r="G81" s="33"/>
      <c r="H81" s="33">
        <v>4</v>
      </c>
      <c r="I81" s="31" t="s">
        <v>335</v>
      </c>
      <c r="J81" s="24"/>
    </row>
    <row r="82" spans="1:10" ht="26.4" x14ac:dyDescent="0.3">
      <c r="A82" s="251"/>
      <c r="B82" s="249" t="s">
        <v>336</v>
      </c>
      <c r="C82" s="250" t="s">
        <v>337</v>
      </c>
      <c r="D82" s="248">
        <v>3</v>
      </c>
      <c r="E82" s="248">
        <v>2</v>
      </c>
      <c r="F82" s="248">
        <v>2</v>
      </c>
      <c r="G82" s="248"/>
      <c r="H82" s="248">
        <v>4</v>
      </c>
      <c r="I82" s="31" t="s">
        <v>338</v>
      </c>
      <c r="J82" s="24"/>
    </row>
    <row r="83" spans="1:10" ht="26.4" x14ac:dyDescent="0.3">
      <c r="A83" s="251"/>
      <c r="B83" s="249"/>
      <c r="C83" s="250"/>
      <c r="D83" s="248"/>
      <c r="E83" s="248"/>
      <c r="F83" s="248"/>
      <c r="G83" s="248"/>
      <c r="H83" s="248"/>
      <c r="I83" s="31" t="s">
        <v>339</v>
      </c>
      <c r="J83" s="24"/>
    </row>
    <row r="84" spans="1:10" ht="26.4" x14ac:dyDescent="0.3">
      <c r="A84" s="251"/>
      <c r="B84" s="32" t="s">
        <v>340</v>
      </c>
      <c r="C84" s="31" t="s">
        <v>341</v>
      </c>
      <c r="D84" s="33">
        <v>4</v>
      </c>
      <c r="E84" s="33">
        <v>3</v>
      </c>
      <c r="F84" s="33">
        <v>2</v>
      </c>
      <c r="G84" s="33"/>
      <c r="H84" s="33">
        <v>5</v>
      </c>
      <c r="I84" s="31" t="s">
        <v>342</v>
      </c>
      <c r="J84" s="24"/>
    </row>
    <row r="85" spans="1:10" ht="26.4" x14ac:dyDescent="0.3">
      <c r="A85" s="251"/>
      <c r="B85" s="32" t="s">
        <v>343</v>
      </c>
      <c r="C85" s="31" t="s">
        <v>344</v>
      </c>
      <c r="D85" s="33">
        <v>3</v>
      </c>
      <c r="E85" s="33">
        <v>3</v>
      </c>
      <c r="F85" s="33"/>
      <c r="G85" s="33"/>
      <c r="H85" s="33">
        <v>3</v>
      </c>
      <c r="I85" s="31" t="s">
        <v>345</v>
      </c>
      <c r="J85" s="24"/>
    </row>
    <row r="86" spans="1:10" x14ac:dyDescent="0.3">
      <c r="A86" s="251"/>
      <c r="B86" s="255" t="s">
        <v>245</v>
      </c>
      <c r="C86" s="255"/>
      <c r="D86" s="34">
        <v>20</v>
      </c>
      <c r="E86" s="35"/>
      <c r="F86" s="35"/>
      <c r="G86" s="35"/>
      <c r="H86" s="34">
        <v>22</v>
      </c>
      <c r="I86" s="21"/>
      <c r="J86" s="24"/>
    </row>
    <row r="87" spans="1:10" x14ac:dyDescent="0.3">
      <c r="A87" s="251"/>
      <c r="B87" s="29"/>
      <c r="C87" s="29" t="s">
        <v>346</v>
      </c>
      <c r="D87" s="30"/>
      <c r="E87" s="30" t="s">
        <v>222</v>
      </c>
      <c r="F87" s="30" t="s">
        <v>223</v>
      </c>
      <c r="G87" s="30" t="s">
        <v>224</v>
      </c>
      <c r="H87" s="30" t="s">
        <v>225</v>
      </c>
      <c r="I87" s="29"/>
      <c r="J87" s="24"/>
    </row>
    <row r="88" spans="1:10" ht="26.4" x14ac:dyDescent="0.3">
      <c r="A88" s="251"/>
      <c r="B88" s="32" t="s">
        <v>347</v>
      </c>
      <c r="C88" s="31" t="s">
        <v>348</v>
      </c>
      <c r="D88" s="33">
        <v>4</v>
      </c>
      <c r="E88" s="33">
        <v>2</v>
      </c>
      <c r="F88" s="33">
        <v>4</v>
      </c>
      <c r="G88" s="33"/>
      <c r="H88" s="33">
        <v>6</v>
      </c>
      <c r="I88" s="31" t="s">
        <v>342</v>
      </c>
      <c r="J88" s="24"/>
    </row>
    <row r="89" spans="1:10" ht="39.6" x14ac:dyDescent="0.3">
      <c r="A89" s="251"/>
      <c r="B89" s="32" t="s">
        <v>349</v>
      </c>
      <c r="C89" s="31" t="s">
        <v>350</v>
      </c>
      <c r="D89" s="33">
        <v>3</v>
      </c>
      <c r="E89" s="33">
        <v>3</v>
      </c>
      <c r="F89" s="33"/>
      <c r="G89" s="33"/>
      <c r="H89" s="33">
        <v>3</v>
      </c>
      <c r="I89" s="31" t="s">
        <v>351</v>
      </c>
      <c r="J89" s="24"/>
    </row>
    <row r="90" spans="1:10" ht="26.4" x14ac:dyDescent="0.3">
      <c r="A90" s="251"/>
      <c r="B90" s="33" t="s">
        <v>352</v>
      </c>
      <c r="C90" s="31" t="s">
        <v>353</v>
      </c>
      <c r="D90" s="33">
        <v>3</v>
      </c>
      <c r="E90" s="33">
        <v>3</v>
      </c>
      <c r="F90" s="33"/>
      <c r="G90" s="33"/>
      <c r="H90" s="33">
        <v>3</v>
      </c>
      <c r="I90" s="31" t="s">
        <v>354</v>
      </c>
      <c r="J90" s="24"/>
    </row>
    <row r="91" spans="1:10" ht="52.8" x14ac:dyDescent="0.3">
      <c r="A91" s="251"/>
      <c r="B91" s="248" t="s">
        <v>355</v>
      </c>
      <c r="C91" s="250" t="s">
        <v>356</v>
      </c>
      <c r="D91" s="248">
        <v>3</v>
      </c>
      <c r="E91" s="248">
        <v>3</v>
      </c>
      <c r="F91" s="248"/>
      <c r="G91" s="248"/>
      <c r="H91" s="248">
        <v>3</v>
      </c>
      <c r="I91" s="31" t="s">
        <v>357</v>
      </c>
      <c r="J91" s="24"/>
    </row>
    <row r="92" spans="1:10" ht="26.4" x14ac:dyDescent="0.3">
      <c r="A92" s="251"/>
      <c r="B92" s="248"/>
      <c r="C92" s="250"/>
      <c r="D92" s="248"/>
      <c r="E92" s="248"/>
      <c r="F92" s="248"/>
      <c r="G92" s="248"/>
      <c r="H92" s="248"/>
      <c r="I92" s="31" t="s">
        <v>354</v>
      </c>
      <c r="J92" s="24"/>
    </row>
    <row r="93" spans="1:10" ht="26.4" x14ac:dyDescent="0.3">
      <c r="A93" s="251"/>
      <c r="B93" s="33" t="s">
        <v>358</v>
      </c>
      <c r="C93" s="31" t="s">
        <v>359</v>
      </c>
      <c r="D93" s="33">
        <v>3</v>
      </c>
      <c r="E93" s="33">
        <v>3</v>
      </c>
      <c r="F93" s="33"/>
      <c r="G93" s="33"/>
      <c r="H93" s="33">
        <v>3</v>
      </c>
      <c r="I93" s="31" t="s">
        <v>339</v>
      </c>
      <c r="J93" s="24"/>
    </row>
    <row r="94" spans="1:10" ht="26.4" x14ac:dyDescent="0.3">
      <c r="A94" s="251"/>
      <c r="B94" s="32" t="s">
        <v>360</v>
      </c>
      <c r="C94" s="31" t="s">
        <v>361</v>
      </c>
      <c r="D94" s="33">
        <v>3</v>
      </c>
      <c r="E94" s="33">
        <v>3</v>
      </c>
      <c r="F94" s="33"/>
      <c r="G94" s="33"/>
      <c r="H94" s="33">
        <v>3</v>
      </c>
      <c r="I94" s="31" t="s">
        <v>339</v>
      </c>
      <c r="J94" s="24"/>
    </row>
    <row r="95" spans="1:10" x14ac:dyDescent="0.3">
      <c r="A95" s="251"/>
      <c r="B95" s="255" t="s">
        <v>245</v>
      </c>
      <c r="C95" s="255"/>
      <c r="D95" s="34">
        <v>19</v>
      </c>
      <c r="E95" s="35"/>
      <c r="F95" s="35"/>
      <c r="G95" s="35"/>
      <c r="H95" s="34">
        <v>21</v>
      </c>
      <c r="I95" s="21"/>
      <c r="J95" s="24"/>
    </row>
    <row r="96" spans="1:10" x14ac:dyDescent="0.3">
      <c r="A96" s="251"/>
      <c r="B96" s="29"/>
      <c r="C96" s="29" t="s">
        <v>362</v>
      </c>
      <c r="D96" s="30"/>
      <c r="E96" s="30" t="s">
        <v>222</v>
      </c>
      <c r="F96" s="30" t="s">
        <v>223</v>
      </c>
      <c r="G96" s="30" t="s">
        <v>224</v>
      </c>
      <c r="H96" s="30" t="s">
        <v>225</v>
      </c>
      <c r="I96" s="29"/>
      <c r="J96" s="24"/>
    </row>
    <row r="97" spans="1:10" ht="39.6" x14ac:dyDescent="0.3">
      <c r="A97" s="251"/>
      <c r="B97" s="32" t="s">
        <v>363</v>
      </c>
      <c r="C97" s="31" t="s">
        <v>364</v>
      </c>
      <c r="D97" s="33">
        <v>3</v>
      </c>
      <c r="E97" s="33">
        <v>3</v>
      </c>
      <c r="F97" s="33"/>
      <c r="G97" s="33"/>
      <c r="H97" s="33">
        <v>3</v>
      </c>
      <c r="I97" s="31" t="s">
        <v>365</v>
      </c>
      <c r="J97" s="24"/>
    </row>
    <row r="98" spans="1:10" ht="39.6" x14ac:dyDescent="0.3">
      <c r="A98" s="251"/>
      <c r="B98" s="33" t="s">
        <v>366</v>
      </c>
      <c r="C98" s="31" t="s">
        <v>367</v>
      </c>
      <c r="D98" s="33">
        <v>2</v>
      </c>
      <c r="E98" s="33">
        <v>1</v>
      </c>
      <c r="F98" s="33"/>
      <c r="G98" s="33">
        <v>2</v>
      </c>
      <c r="H98" s="33">
        <v>3</v>
      </c>
      <c r="I98" s="31" t="s">
        <v>368</v>
      </c>
      <c r="J98" s="24"/>
    </row>
    <row r="99" spans="1:10" ht="26.4" x14ac:dyDescent="0.3">
      <c r="A99" s="251"/>
      <c r="B99" s="248" t="s">
        <v>369</v>
      </c>
      <c r="C99" s="250" t="s">
        <v>370</v>
      </c>
      <c r="D99" s="248">
        <v>3</v>
      </c>
      <c r="E99" s="248">
        <v>3</v>
      </c>
      <c r="F99" s="248"/>
      <c r="G99" s="248"/>
      <c r="H99" s="248">
        <v>3</v>
      </c>
      <c r="I99" s="31" t="s">
        <v>371</v>
      </c>
      <c r="J99" s="24"/>
    </row>
    <row r="100" spans="1:10" ht="26.4" x14ac:dyDescent="0.3">
      <c r="A100" s="251"/>
      <c r="B100" s="248"/>
      <c r="C100" s="250"/>
      <c r="D100" s="248"/>
      <c r="E100" s="248"/>
      <c r="F100" s="248"/>
      <c r="G100" s="248"/>
      <c r="H100" s="248"/>
      <c r="I100" s="31" t="s">
        <v>372</v>
      </c>
      <c r="J100" s="24"/>
    </row>
    <row r="101" spans="1:10" ht="26.4" x14ac:dyDescent="0.3">
      <c r="A101" s="251"/>
      <c r="B101" s="33" t="s">
        <v>373</v>
      </c>
      <c r="C101" s="31" t="s">
        <v>374</v>
      </c>
      <c r="D101" s="33">
        <v>3</v>
      </c>
      <c r="E101" s="33">
        <v>3</v>
      </c>
      <c r="F101" s="33"/>
      <c r="G101" s="33"/>
      <c r="H101" s="33">
        <v>3</v>
      </c>
      <c r="I101" s="31" t="s">
        <v>375</v>
      </c>
      <c r="J101" s="24"/>
    </row>
    <row r="102" spans="1:10" ht="26.4" x14ac:dyDescent="0.3">
      <c r="A102" s="251"/>
      <c r="B102" s="32" t="s">
        <v>376</v>
      </c>
      <c r="C102" s="31" t="s">
        <v>377</v>
      </c>
      <c r="D102" s="33">
        <v>3</v>
      </c>
      <c r="E102" s="33">
        <v>3</v>
      </c>
      <c r="F102" s="33"/>
      <c r="G102" s="33"/>
      <c r="H102" s="33">
        <v>3</v>
      </c>
      <c r="I102" s="31" t="s">
        <v>375</v>
      </c>
      <c r="J102" s="24"/>
    </row>
    <row r="103" spans="1:10" ht="39.6" x14ac:dyDescent="0.3">
      <c r="A103" s="251"/>
      <c r="B103" s="249" t="s">
        <v>378</v>
      </c>
      <c r="C103" s="250" t="s">
        <v>379</v>
      </c>
      <c r="D103" s="248">
        <v>3</v>
      </c>
      <c r="E103" s="248">
        <v>2</v>
      </c>
      <c r="F103" s="248"/>
      <c r="G103" s="248">
        <v>3</v>
      </c>
      <c r="H103" s="248">
        <v>5</v>
      </c>
      <c r="I103" s="31" t="s">
        <v>380</v>
      </c>
      <c r="J103" s="24"/>
    </row>
    <row r="104" spans="1:10" ht="26.4" x14ac:dyDescent="0.3">
      <c r="A104" s="251"/>
      <c r="B104" s="249"/>
      <c r="C104" s="250"/>
      <c r="D104" s="248"/>
      <c r="E104" s="248"/>
      <c r="F104" s="248"/>
      <c r="G104" s="248"/>
      <c r="H104" s="248"/>
      <c r="I104" s="31" t="s">
        <v>339</v>
      </c>
      <c r="J104" s="24"/>
    </row>
    <row r="105" spans="1:10" x14ac:dyDescent="0.3">
      <c r="A105" s="251"/>
      <c r="B105" s="255" t="s">
        <v>245</v>
      </c>
      <c r="C105" s="255"/>
      <c r="D105" s="34">
        <v>17</v>
      </c>
      <c r="E105" s="35"/>
      <c r="F105" s="35"/>
      <c r="G105" s="35"/>
      <c r="H105" s="34">
        <v>20</v>
      </c>
      <c r="I105" s="21"/>
      <c r="J105" s="24"/>
    </row>
    <row r="106" spans="1:10" x14ac:dyDescent="0.3">
      <c r="A106" s="251"/>
      <c r="B106" s="29"/>
      <c r="C106" s="29" t="s">
        <v>381</v>
      </c>
      <c r="D106" s="30"/>
      <c r="E106" s="30" t="s">
        <v>222</v>
      </c>
      <c r="F106" s="30" t="s">
        <v>223</v>
      </c>
      <c r="G106" s="30" t="s">
        <v>224</v>
      </c>
      <c r="H106" s="30" t="s">
        <v>225</v>
      </c>
      <c r="I106" s="29"/>
      <c r="J106" s="24"/>
    </row>
    <row r="107" spans="1:10" ht="26.4" x14ac:dyDescent="0.3">
      <c r="A107" s="251"/>
      <c r="B107" s="249" t="s">
        <v>382</v>
      </c>
      <c r="C107" s="250" t="s">
        <v>383</v>
      </c>
      <c r="D107" s="248">
        <v>3</v>
      </c>
      <c r="E107" s="248">
        <v>3</v>
      </c>
      <c r="F107" s="248"/>
      <c r="G107" s="248"/>
      <c r="H107" s="248">
        <v>3</v>
      </c>
      <c r="I107" s="31" t="s">
        <v>384</v>
      </c>
      <c r="J107" s="24"/>
    </row>
    <row r="108" spans="1:10" ht="26.4" x14ac:dyDescent="0.3">
      <c r="A108" s="251"/>
      <c r="B108" s="249"/>
      <c r="C108" s="250"/>
      <c r="D108" s="248"/>
      <c r="E108" s="248"/>
      <c r="F108" s="248"/>
      <c r="G108" s="248"/>
      <c r="H108" s="248"/>
      <c r="I108" s="31" t="s">
        <v>385</v>
      </c>
      <c r="J108" s="24"/>
    </row>
    <row r="109" spans="1:10" ht="26.4" x14ac:dyDescent="0.3">
      <c r="A109" s="251"/>
      <c r="B109" s="33" t="s">
        <v>386</v>
      </c>
      <c r="C109" s="31" t="s">
        <v>387</v>
      </c>
      <c r="D109" s="33">
        <v>3</v>
      </c>
      <c r="E109" s="33"/>
      <c r="F109" s="33">
        <v>6</v>
      </c>
      <c r="G109" s="33"/>
      <c r="H109" s="33">
        <v>6</v>
      </c>
      <c r="I109" s="31" t="s">
        <v>388</v>
      </c>
      <c r="J109" s="24"/>
    </row>
    <row r="110" spans="1:10" ht="39.6" x14ac:dyDescent="0.3">
      <c r="A110" s="251"/>
      <c r="B110" s="32" t="s">
        <v>389</v>
      </c>
      <c r="C110" s="31" t="s">
        <v>390</v>
      </c>
      <c r="D110" s="33">
        <v>3</v>
      </c>
      <c r="E110" s="33">
        <v>3</v>
      </c>
      <c r="F110" s="33"/>
      <c r="G110" s="33"/>
      <c r="H110" s="33">
        <v>3</v>
      </c>
      <c r="I110" s="31" t="s">
        <v>391</v>
      </c>
      <c r="J110" s="24"/>
    </row>
    <row r="111" spans="1:10" ht="26.4" x14ac:dyDescent="0.3">
      <c r="A111" s="251"/>
      <c r="B111" s="249" t="s">
        <v>392</v>
      </c>
      <c r="C111" s="250" t="s">
        <v>393</v>
      </c>
      <c r="D111" s="248">
        <v>3</v>
      </c>
      <c r="E111" s="248">
        <v>3</v>
      </c>
      <c r="F111" s="248"/>
      <c r="G111" s="248"/>
      <c r="H111" s="248">
        <v>3</v>
      </c>
      <c r="I111" s="31" t="s">
        <v>394</v>
      </c>
      <c r="J111" s="24"/>
    </row>
    <row r="112" spans="1:10" ht="39.6" x14ac:dyDescent="0.3">
      <c r="A112" s="251"/>
      <c r="B112" s="249"/>
      <c r="C112" s="250"/>
      <c r="D112" s="248"/>
      <c r="E112" s="248"/>
      <c r="F112" s="248"/>
      <c r="G112" s="248"/>
      <c r="H112" s="248"/>
      <c r="I112" s="31" t="s">
        <v>395</v>
      </c>
      <c r="J112" s="24"/>
    </row>
    <row r="113" spans="1:10" ht="39.6" x14ac:dyDescent="0.3">
      <c r="A113" s="251"/>
      <c r="B113" s="249"/>
      <c r="C113" s="250"/>
      <c r="D113" s="248"/>
      <c r="E113" s="248"/>
      <c r="F113" s="248"/>
      <c r="G113" s="248"/>
      <c r="H113" s="248"/>
      <c r="I113" s="31" t="s">
        <v>396</v>
      </c>
      <c r="J113" s="24"/>
    </row>
    <row r="114" spans="1:10" ht="39.6" x14ac:dyDescent="0.3">
      <c r="A114" s="251"/>
      <c r="B114" s="33" t="s">
        <v>397</v>
      </c>
      <c r="C114" s="31" t="s">
        <v>398</v>
      </c>
      <c r="D114" s="33">
        <v>3</v>
      </c>
      <c r="E114" s="33">
        <v>3</v>
      </c>
      <c r="F114" s="33"/>
      <c r="G114" s="33"/>
      <c r="H114" s="33">
        <v>3</v>
      </c>
      <c r="I114" s="31" t="s">
        <v>399</v>
      </c>
      <c r="J114" s="24"/>
    </row>
    <row r="115" spans="1:10" x14ac:dyDescent="0.3">
      <c r="A115" s="251"/>
      <c r="B115" s="255" t="s">
        <v>245</v>
      </c>
      <c r="C115" s="255"/>
      <c r="D115" s="34">
        <v>15</v>
      </c>
      <c r="E115" s="35"/>
      <c r="F115" s="35"/>
      <c r="G115" s="35"/>
      <c r="H115" s="34">
        <v>18</v>
      </c>
      <c r="I115" s="21"/>
      <c r="J115" s="24"/>
    </row>
    <row r="116" spans="1:10" x14ac:dyDescent="0.3">
      <c r="A116" s="251"/>
      <c r="B116" s="29"/>
      <c r="C116" s="29" t="s">
        <v>400</v>
      </c>
      <c r="D116" s="30"/>
      <c r="E116" s="30" t="s">
        <v>222</v>
      </c>
      <c r="F116" s="30" t="s">
        <v>223</v>
      </c>
      <c r="G116" s="30" t="s">
        <v>224</v>
      </c>
      <c r="H116" s="30" t="s">
        <v>225</v>
      </c>
      <c r="I116" s="29"/>
      <c r="J116" s="24"/>
    </row>
    <row r="117" spans="1:10" ht="26.4" x14ac:dyDescent="0.3">
      <c r="A117" s="251"/>
      <c r="B117" s="33" t="s">
        <v>401</v>
      </c>
      <c r="C117" s="31" t="s">
        <v>402</v>
      </c>
      <c r="D117" s="33">
        <v>3</v>
      </c>
      <c r="E117" s="33"/>
      <c r="F117" s="33">
        <v>6</v>
      </c>
      <c r="G117" s="33"/>
      <c r="H117" s="33">
        <v>6</v>
      </c>
      <c r="I117" s="31" t="s">
        <v>403</v>
      </c>
      <c r="J117" s="24"/>
    </row>
    <row r="118" spans="1:10" ht="39.6" x14ac:dyDescent="0.3">
      <c r="A118" s="251"/>
      <c r="B118" s="33" t="s">
        <v>404</v>
      </c>
      <c r="C118" s="31" t="s">
        <v>405</v>
      </c>
      <c r="D118" s="33">
        <v>3</v>
      </c>
      <c r="E118" s="33">
        <v>3</v>
      </c>
      <c r="F118" s="33"/>
      <c r="G118" s="33"/>
      <c r="H118" s="33">
        <v>3</v>
      </c>
      <c r="I118" s="31" t="s">
        <v>406</v>
      </c>
      <c r="J118" s="24"/>
    </row>
    <row r="119" spans="1:10" ht="52.8" x14ac:dyDescent="0.3">
      <c r="A119" s="251"/>
      <c r="B119" s="248" t="s">
        <v>407</v>
      </c>
      <c r="C119" s="250" t="s">
        <v>408</v>
      </c>
      <c r="D119" s="248">
        <v>3</v>
      </c>
      <c r="E119" s="248">
        <v>1</v>
      </c>
      <c r="F119" s="248">
        <v>4</v>
      </c>
      <c r="G119" s="248"/>
      <c r="H119" s="248">
        <v>5</v>
      </c>
      <c r="I119" s="31" t="s">
        <v>409</v>
      </c>
      <c r="J119" s="24"/>
    </row>
    <row r="120" spans="1:10" ht="52.8" x14ac:dyDescent="0.3">
      <c r="A120" s="251"/>
      <c r="B120" s="248"/>
      <c r="C120" s="250"/>
      <c r="D120" s="248"/>
      <c r="E120" s="248"/>
      <c r="F120" s="248"/>
      <c r="G120" s="248"/>
      <c r="H120" s="248"/>
      <c r="I120" s="31" t="s">
        <v>410</v>
      </c>
      <c r="J120" s="24"/>
    </row>
    <row r="121" spans="1:10" ht="26.4" x14ac:dyDescent="0.3">
      <c r="A121" s="251"/>
      <c r="B121" s="32" t="s">
        <v>411</v>
      </c>
      <c r="C121" s="31" t="s">
        <v>412</v>
      </c>
      <c r="D121" s="33">
        <v>4</v>
      </c>
      <c r="E121" s="33">
        <v>4</v>
      </c>
      <c r="F121" s="33"/>
      <c r="G121" s="33"/>
      <c r="H121" s="33">
        <v>4</v>
      </c>
      <c r="I121" s="31" t="s">
        <v>413</v>
      </c>
      <c r="J121" s="24"/>
    </row>
    <row r="122" spans="1:10" x14ac:dyDescent="0.3">
      <c r="A122" s="251"/>
      <c r="B122" s="248" t="s">
        <v>414</v>
      </c>
      <c r="C122" s="250" t="s">
        <v>415</v>
      </c>
      <c r="D122" s="248">
        <v>3</v>
      </c>
      <c r="E122" s="248">
        <v>3</v>
      </c>
      <c r="F122" s="248"/>
      <c r="G122" s="248"/>
      <c r="H122" s="248">
        <v>3</v>
      </c>
      <c r="I122" s="31" t="s">
        <v>416</v>
      </c>
      <c r="J122" s="24"/>
    </row>
    <row r="123" spans="1:10" ht="26.4" x14ac:dyDescent="0.3">
      <c r="A123" s="251"/>
      <c r="B123" s="248"/>
      <c r="C123" s="250"/>
      <c r="D123" s="248"/>
      <c r="E123" s="248"/>
      <c r="F123" s="248"/>
      <c r="G123" s="248"/>
      <c r="H123" s="248"/>
      <c r="I123" s="31" t="s">
        <v>417</v>
      </c>
      <c r="J123" s="24"/>
    </row>
    <row r="124" spans="1:10" x14ac:dyDescent="0.3">
      <c r="A124" s="251"/>
      <c r="B124" s="255" t="s">
        <v>245</v>
      </c>
      <c r="C124" s="255"/>
      <c r="D124" s="34">
        <v>16</v>
      </c>
      <c r="E124" s="35"/>
      <c r="F124" s="35"/>
      <c r="G124" s="35"/>
      <c r="H124" s="34">
        <v>21</v>
      </c>
      <c r="I124" s="21"/>
      <c r="J124" s="24"/>
    </row>
  </sheetData>
  <mergeCells count="184">
    <mergeCell ref="A2:A3"/>
    <mergeCell ref="B2:I2"/>
    <mergeCell ref="A5:A124"/>
    <mergeCell ref="B17:I17"/>
    <mergeCell ref="B18:H18"/>
    <mergeCell ref="B19:F19"/>
    <mergeCell ref="G19:H19"/>
    <mergeCell ref="B20:I20"/>
    <mergeCell ref="B12:I12"/>
    <mergeCell ref="B13:I13"/>
    <mergeCell ref="B14:I14"/>
    <mergeCell ref="H9:I9"/>
    <mergeCell ref="B95:C95"/>
    <mergeCell ref="B105:C105"/>
    <mergeCell ref="B124:C124"/>
    <mergeCell ref="D74:D75"/>
    <mergeCell ref="H119:H120"/>
    <mergeCell ref="B115:C115"/>
    <mergeCell ref="B111:B113"/>
    <mergeCell ref="B122:B123"/>
    <mergeCell ref="C122:C123"/>
    <mergeCell ref="D122:D123"/>
    <mergeCell ref="E122:E123"/>
    <mergeCell ref="F122:F123"/>
    <mergeCell ref="J2:J3"/>
    <mergeCell ref="B4:I4"/>
    <mergeCell ref="B7:F7"/>
    <mergeCell ref="B8:I8"/>
    <mergeCell ref="B9:G9"/>
    <mergeCell ref="B3:I3"/>
    <mergeCell ref="B10:I10"/>
    <mergeCell ref="B11:I11"/>
    <mergeCell ref="B86:C86"/>
    <mergeCell ref="B15:I16"/>
    <mergeCell ref="B5:F5"/>
    <mergeCell ref="B6:F6"/>
    <mergeCell ref="G5:G6"/>
    <mergeCell ref="H5:H6"/>
    <mergeCell ref="I5:I6"/>
    <mergeCell ref="E21:H21"/>
    <mergeCell ref="B30:C30"/>
    <mergeCell ref="B42:C42"/>
    <mergeCell ref="B54:C54"/>
    <mergeCell ref="B64:C64"/>
    <mergeCell ref="B76:C76"/>
    <mergeCell ref="H71:H72"/>
    <mergeCell ref="B74:B75"/>
    <mergeCell ref="C74:C75"/>
    <mergeCell ref="G122:G123"/>
    <mergeCell ref="H122:H123"/>
    <mergeCell ref="B119:B120"/>
    <mergeCell ref="C119:C120"/>
    <mergeCell ref="D119:D120"/>
    <mergeCell ref="E119:E120"/>
    <mergeCell ref="F119:F120"/>
    <mergeCell ref="G119:G120"/>
    <mergeCell ref="C111:C113"/>
    <mergeCell ref="D111:D113"/>
    <mergeCell ref="E111:E113"/>
    <mergeCell ref="F111:F113"/>
    <mergeCell ref="G111:G113"/>
    <mergeCell ref="H103:H104"/>
    <mergeCell ref="H107:H108"/>
    <mergeCell ref="H111:H113"/>
    <mergeCell ref="B107:B108"/>
    <mergeCell ref="C107:C108"/>
    <mergeCell ref="D107:D108"/>
    <mergeCell ref="E107:E108"/>
    <mergeCell ref="F107:F108"/>
    <mergeCell ref="G107:G108"/>
    <mergeCell ref="B103:B104"/>
    <mergeCell ref="C103:C104"/>
    <mergeCell ref="D103:D104"/>
    <mergeCell ref="E103:E104"/>
    <mergeCell ref="F103:F104"/>
    <mergeCell ref="G103:G104"/>
    <mergeCell ref="H91:H92"/>
    <mergeCell ref="B99:B100"/>
    <mergeCell ref="C99:C100"/>
    <mergeCell ref="D99:D100"/>
    <mergeCell ref="E99:E100"/>
    <mergeCell ref="F99:F100"/>
    <mergeCell ref="G99:G100"/>
    <mergeCell ref="H99:H100"/>
    <mergeCell ref="B91:B92"/>
    <mergeCell ref="C91:C92"/>
    <mergeCell ref="D91:D92"/>
    <mergeCell ref="E91:E92"/>
    <mergeCell ref="F91:F92"/>
    <mergeCell ref="G91:G92"/>
    <mergeCell ref="H79:H80"/>
    <mergeCell ref="B82:B83"/>
    <mergeCell ref="C82:C83"/>
    <mergeCell ref="D82:D83"/>
    <mergeCell ref="E82:E83"/>
    <mergeCell ref="F82:F83"/>
    <mergeCell ref="G82:G83"/>
    <mergeCell ref="H82:H83"/>
    <mergeCell ref="B79:B80"/>
    <mergeCell ref="C79:C80"/>
    <mergeCell ref="D79:D80"/>
    <mergeCell ref="E79:E80"/>
    <mergeCell ref="F79:F80"/>
    <mergeCell ref="G79:G80"/>
    <mergeCell ref="E74:E75"/>
    <mergeCell ref="F74:F75"/>
    <mergeCell ref="G74:G75"/>
    <mergeCell ref="H74:H75"/>
    <mergeCell ref="B71:B72"/>
    <mergeCell ref="C71:C72"/>
    <mergeCell ref="D71:D72"/>
    <mergeCell ref="E71:E72"/>
    <mergeCell ref="F71:F72"/>
    <mergeCell ref="G71:G72"/>
    <mergeCell ref="H60:H61"/>
    <mergeCell ref="B66:B67"/>
    <mergeCell ref="C66:C67"/>
    <mergeCell ref="D66:D67"/>
    <mergeCell ref="E66:E67"/>
    <mergeCell ref="F66:F67"/>
    <mergeCell ref="G66:G67"/>
    <mergeCell ref="H66:H67"/>
    <mergeCell ref="B60:B61"/>
    <mergeCell ref="C60:C61"/>
    <mergeCell ref="D60:D61"/>
    <mergeCell ref="E60:E61"/>
    <mergeCell ref="F60:F61"/>
    <mergeCell ref="G60:G61"/>
    <mergeCell ref="H49:H50"/>
    <mergeCell ref="B52:B53"/>
    <mergeCell ref="C52:C53"/>
    <mergeCell ref="D52:D53"/>
    <mergeCell ref="E52:E53"/>
    <mergeCell ref="F52:F53"/>
    <mergeCell ref="G52:G53"/>
    <mergeCell ref="H52:H53"/>
    <mergeCell ref="B49:B50"/>
    <mergeCell ref="C49:C50"/>
    <mergeCell ref="D49:D50"/>
    <mergeCell ref="E49:E50"/>
    <mergeCell ref="F49:F50"/>
    <mergeCell ref="G49:G50"/>
    <mergeCell ref="H40:H41"/>
    <mergeCell ref="B44:B45"/>
    <mergeCell ref="C44:C45"/>
    <mergeCell ref="D44:D45"/>
    <mergeCell ref="E44:E45"/>
    <mergeCell ref="F44:F45"/>
    <mergeCell ref="G44:G45"/>
    <mergeCell ref="H44:H45"/>
    <mergeCell ref="B40:B41"/>
    <mergeCell ref="C40:C41"/>
    <mergeCell ref="D40:D41"/>
    <mergeCell ref="E40:E41"/>
    <mergeCell ref="F40:F41"/>
    <mergeCell ref="G40:G41"/>
    <mergeCell ref="B37:B38"/>
    <mergeCell ref="C37:C38"/>
    <mergeCell ref="D37:D38"/>
    <mergeCell ref="E37:E38"/>
    <mergeCell ref="F37:F38"/>
    <mergeCell ref="F34:F35"/>
    <mergeCell ref="G34:G35"/>
    <mergeCell ref="H37:H38"/>
    <mergeCell ref="B34:B35"/>
    <mergeCell ref="G37:G38"/>
    <mergeCell ref="C34:C35"/>
    <mergeCell ref="D34:D35"/>
    <mergeCell ref="E34:E35"/>
    <mergeCell ref="F23:F24"/>
    <mergeCell ref="G23:G24"/>
    <mergeCell ref="D23:D24"/>
    <mergeCell ref="E23:E24"/>
    <mergeCell ref="H34:H35"/>
    <mergeCell ref="H23:H24"/>
    <mergeCell ref="B27:B28"/>
    <mergeCell ref="C27:C28"/>
    <mergeCell ref="D27:D28"/>
    <mergeCell ref="E27:E28"/>
    <mergeCell ref="F27:F28"/>
    <mergeCell ref="B23:B24"/>
    <mergeCell ref="C23:C24"/>
    <mergeCell ref="H27:H28"/>
    <mergeCell ref="G27:G28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0" r:id="rId4" name="Control 2">
          <controlPr defaultSize="0" r:id="rId5">
            <anchor moveWithCells="1">
              <from>
                <xdr:col>6</xdr:col>
                <xdr:colOff>0</xdr:colOff>
                <xdr:row>4</xdr:row>
                <xdr:rowOff>0</xdr:rowOff>
              </from>
              <to>
                <xdr:col>9</xdr:col>
                <xdr:colOff>342900</xdr:colOff>
                <xdr:row>4</xdr:row>
                <xdr:rowOff>228600</xdr:rowOff>
              </to>
            </anchor>
          </controlPr>
        </control>
      </mc:Choice>
      <mc:Fallback>
        <control shapeId="2050" r:id="rId4" name="Control 2"/>
      </mc:Fallback>
    </mc:AlternateContent>
    <mc:AlternateContent xmlns:mc="http://schemas.openxmlformats.org/markup-compatibility/2006">
      <mc:Choice Requires="x14">
        <control shapeId="2051" r:id="rId6" name="Control 3">
          <controlPr defaultSize="0" r:id="rId7">
            <anchor moveWithCells="1">
              <from>
                <xdr:col>8</xdr:col>
                <xdr:colOff>0</xdr:colOff>
                <xdr:row>4</xdr:row>
                <xdr:rowOff>0</xdr:rowOff>
              </from>
              <to>
                <xdr:col>8</xdr:col>
                <xdr:colOff>891540</xdr:colOff>
                <xdr:row>4</xdr:row>
                <xdr:rowOff>228600</xdr:rowOff>
              </to>
            </anchor>
          </controlPr>
        </control>
      </mc:Choice>
      <mc:Fallback>
        <control shapeId="2051" r:id="rId6" name="Control 3"/>
      </mc:Fallback>
    </mc:AlternateContent>
    <mc:AlternateContent xmlns:mc="http://schemas.openxmlformats.org/markup-compatibility/2006">
      <mc:Choice Requires="x14">
        <control shapeId="2052" r:id="rId8" name="Control 4">
          <controlPr defaultSize="0" r:id="rId9">
            <anchor moveWithCells="1">
              <from>
                <xdr:col>6</xdr:col>
                <xdr:colOff>0</xdr:colOff>
                <xdr:row>6</xdr:row>
                <xdr:rowOff>0</xdr:rowOff>
              </from>
              <to>
                <xdr:col>9</xdr:col>
                <xdr:colOff>731520</xdr:colOff>
                <xdr:row>6</xdr:row>
                <xdr:rowOff>228600</xdr:rowOff>
              </to>
            </anchor>
          </controlPr>
        </control>
      </mc:Choice>
      <mc:Fallback>
        <control shapeId="2052" r:id="rId8" name="Control 4"/>
      </mc:Fallback>
    </mc:AlternateContent>
    <mc:AlternateContent xmlns:mc="http://schemas.openxmlformats.org/markup-compatibility/2006">
      <mc:Choice Requires="x14">
        <control shapeId="2053" r:id="rId10" name="Control 5">
          <controlPr defaultSize="0" r:id="rId11">
            <anchor moveWithCells="1">
              <from>
                <xdr:col>8</xdr:col>
                <xdr:colOff>0</xdr:colOff>
                <xdr:row>6</xdr:row>
                <xdr:rowOff>0</xdr:rowOff>
              </from>
              <to>
                <xdr:col>9</xdr:col>
                <xdr:colOff>449580</xdr:colOff>
                <xdr:row>6</xdr:row>
                <xdr:rowOff>228600</xdr:rowOff>
              </to>
            </anchor>
          </controlPr>
        </control>
      </mc:Choice>
      <mc:Fallback>
        <control shapeId="2053" r:id="rId10" name="Control 5"/>
      </mc:Fallback>
    </mc:AlternateContent>
    <mc:AlternateContent xmlns:mc="http://schemas.openxmlformats.org/markup-compatibility/2006">
      <mc:Choice Requires="x14">
        <control shapeId="2054" r:id="rId12" name="Control 6">
          <controlPr defaultSize="0" r:id="rId13">
            <anchor moveWithCells="1">
              <from>
                <xdr:col>1</xdr:col>
                <xdr:colOff>0</xdr:colOff>
                <xdr:row>8</xdr:row>
                <xdr:rowOff>0</xdr:rowOff>
              </from>
              <to>
                <xdr:col>1</xdr:col>
                <xdr:colOff>228600</xdr:colOff>
                <xdr:row>8</xdr:row>
                <xdr:rowOff>220980</xdr:rowOff>
              </to>
            </anchor>
          </controlPr>
        </control>
      </mc:Choice>
      <mc:Fallback>
        <control shapeId="2054" r:id="rId12" name="Control 6"/>
      </mc:Fallback>
    </mc:AlternateContent>
    <mc:AlternateContent xmlns:mc="http://schemas.openxmlformats.org/markup-compatibility/2006">
      <mc:Choice Requires="x14">
        <control shapeId="2055" r:id="rId14" name="Control 7">
          <controlPr defaultSize="0" r:id="rId13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228600</xdr:colOff>
                <xdr:row>8</xdr:row>
                <xdr:rowOff>220980</xdr:rowOff>
              </to>
            </anchor>
          </controlPr>
        </control>
      </mc:Choice>
      <mc:Fallback>
        <control shapeId="2055" r:id="rId14" name="Control 7"/>
      </mc:Fallback>
    </mc:AlternateContent>
    <mc:AlternateContent xmlns:mc="http://schemas.openxmlformats.org/markup-compatibility/2006">
      <mc:Choice Requires="x14">
        <control shapeId="2056" r:id="rId15" name="Control 8">
          <controlPr defaultSize="0" r:id="rId16">
            <anchor moveWithCells="1">
              <from>
                <xdr:col>1</xdr:col>
                <xdr:colOff>0</xdr:colOff>
                <xdr:row>10</xdr:row>
                <xdr:rowOff>0</xdr:rowOff>
              </from>
              <to>
                <xdr:col>2</xdr:col>
                <xdr:colOff>419100</xdr:colOff>
                <xdr:row>10</xdr:row>
                <xdr:rowOff>297180</xdr:rowOff>
              </to>
            </anchor>
          </controlPr>
        </control>
      </mc:Choice>
      <mc:Fallback>
        <control shapeId="2056" r:id="rId15" name="Control 8"/>
      </mc:Fallback>
    </mc:AlternateContent>
    <mc:AlternateContent xmlns:mc="http://schemas.openxmlformats.org/markup-compatibility/2006">
      <mc:Choice Requires="x14">
        <control shapeId="2057" r:id="rId17" name="Control 9">
          <controlPr defaultSize="0" r:id="rId18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2</xdr:col>
                <xdr:colOff>571500</xdr:colOff>
                <xdr:row>12</xdr:row>
                <xdr:rowOff>114300</xdr:rowOff>
              </to>
            </anchor>
          </controlPr>
        </control>
      </mc:Choice>
      <mc:Fallback>
        <control shapeId="2057" r:id="rId17" name="Control 9"/>
      </mc:Fallback>
    </mc:AlternateContent>
    <mc:AlternateContent xmlns:mc="http://schemas.openxmlformats.org/markup-compatibility/2006">
      <mc:Choice Requires="x14">
        <control shapeId="2058" r:id="rId19" name="Control 10">
          <controlPr defaultSize="0" r:id="rId20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3</xdr:col>
                <xdr:colOff>15240</xdr:colOff>
                <xdr:row>12</xdr:row>
                <xdr:rowOff>297180</xdr:rowOff>
              </to>
            </anchor>
          </controlPr>
        </control>
      </mc:Choice>
      <mc:Fallback>
        <control shapeId="2058" r:id="rId19" name="Control 10"/>
      </mc:Fallback>
    </mc:AlternateContent>
    <mc:AlternateContent xmlns:mc="http://schemas.openxmlformats.org/markup-compatibility/2006">
      <mc:Choice Requires="x14">
        <control shapeId="2059" r:id="rId21" name="Control 11">
          <controlPr defaultSize="0" r:id="rId22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2</xdr:col>
                <xdr:colOff>297180</xdr:colOff>
                <xdr:row>14</xdr:row>
                <xdr:rowOff>106680</xdr:rowOff>
              </to>
            </anchor>
          </controlPr>
        </control>
      </mc:Choice>
      <mc:Fallback>
        <control shapeId="2059" r:id="rId21" name="Control 1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65"/>
  <sheetViews>
    <sheetView workbookViewId="0">
      <selection activeCell="L32" sqref="L32"/>
    </sheetView>
  </sheetViews>
  <sheetFormatPr baseColWidth="10" defaultColWidth="11.44140625" defaultRowHeight="14.4" x14ac:dyDescent="0.3"/>
  <cols>
    <col min="2" max="2" width="5.5546875" bestFit="1" customWidth="1"/>
    <col min="3" max="3" width="6.5546875" bestFit="1" customWidth="1"/>
    <col min="4" max="4" width="41.44140625" bestFit="1" customWidth="1"/>
    <col min="6" max="7" width="11.44140625" style="55" customWidth="1"/>
    <col min="8" max="8" width="33.109375" bestFit="1" customWidth="1"/>
    <col min="9" max="9" width="11.44140625" customWidth="1"/>
  </cols>
  <sheetData>
    <row r="2" spans="2:8" x14ac:dyDescent="0.3">
      <c r="B2" s="263" t="s">
        <v>418</v>
      </c>
      <c r="C2" s="263" t="s">
        <v>419</v>
      </c>
      <c r="D2" s="263" t="s">
        <v>216</v>
      </c>
      <c r="G2" s="54"/>
      <c r="H2" s="53" t="s">
        <v>221</v>
      </c>
    </row>
    <row r="3" spans="2:8" x14ac:dyDescent="0.3">
      <c r="B3" s="264"/>
      <c r="C3" s="264"/>
      <c r="D3" s="264"/>
    </row>
    <row r="4" spans="2:8" x14ac:dyDescent="0.3">
      <c r="B4" s="40">
        <v>1</v>
      </c>
      <c r="C4" s="37" t="s">
        <v>420</v>
      </c>
      <c r="D4" s="38" t="s">
        <v>421</v>
      </c>
      <c r="F4" s="37">
        <v>1</v>
      </c>
      <c r="G4" s="62" t="s">
        <v>226</v>
      </c>
      <c r="H4" s="63" t="s">
        <v>227</v>
      </c>
    </row>
    <row r="5" spans="2:8" x14ac:dyDescent="0.3">
      <c r="B5" s="40">
        <v>1</v>
      </c>
      <c r="C5" s="37" t="s">
        <v>422</v>
      </c>
      <c r="D5" s="38" t="s">
        <v>423</v>
      </c>
      <c r="F5" s="37">
        <v>1</v>
      </c>
      <c r="G5" s="62" t="s">
        <v>231</v>
      </c>
      <c r="H5" s="63" t="s">
        <v>232</v>
      </c>
    </row>
    <row r="6" spans="2:8" x14ac:dyDescent="0.3">
      <c r="B6" s="40">
        <v>1</v>
      </c>
      <c r="C6" s="37" t="s">
        <v>424</v>
      </c>
      <c r="D6" s="38" t="s">
        <v>425</v>
      </c>
      <c r="F6" s="37">
        <v>1</v>
      </c>
      <c r="G6" s="62" t="s">
        <v>237</v>
      </c>
      <c r="H6" s="63" t="s">
        <v>238</v>
      </c>
    </row>
    <row r="7" spans="2:8" x14ac:dyDescent="0.3">
      <c r="B7" s="40">
        <v>1</v>
      </c>
      <c r="C7" s="37" t="s">
        <v>226</v>
      </c>
      <c r="D7" s="39" t="s">
        <v>426</v>
      </c>
      <c r="F7" s="37">
        <v>1</v>
      </c>
      <c r="G7" s="62" t="s">
        <v>239</v>
      </c>
      <c r="H7" s="63" t="s">
        <v>240</v>
      </c>
    </row>
    <row r="8" spans="2:8" x14ac:dyDescent="0.3">
      <c r="B8" s="40">
        <v>1</v>
      </c>
      <c r="C8" s="37" t="s">
        <v>427</v>
      </c>
      <c r="D8" s="38" t="s">
        <v>428</v>
      </c>
      <c r="F8" s="37">
        <v>1</v>
      </c>
      <c r="G8" s="62" t="s">
        <v>243</v>
      </c>
      <c r="H8" s="63" t="s">
        <v>244</v>
      </c>
    </row>
    <row r="9" spans="2:8" x14ac:dyDescent="0.3">
      <c r="B9" s="1">
        <v>2</v>
      </c>
      <c r="C9" s="2" t="s">
        <v>250</v>
      </c>
      <c r="D9" s="6" t="s">
        <v>429</v>
      </c>
      <c r="F9" s="2">
        <v>2</v>
      </c>
      <c r="G9" s="59" t="s">
        <v>247</v>
      </c>
      <c r="H9" s="60" t="s">
        <v>248</v>
      </c>
    </row>
    <row r="10" spans="2:8" x14ac:dyDescent="0.3">
      <c r="B10" s="36">
        <v>2</v>
      </c>
      <c r="C10" s="10" t="s">
        <v>270</v>
      </c>
      <c r="D10" s="11" t="s">
        <v>430</v>
      </c>
      <c r="F10" s="10">
        <v>2</v>
      </c>
      <c r="G10" s="59" t="s">
        <v>250</v>
      </c>
      <c r="H10" s="60" t="s">
        <v>251</v>
      </c>
    </row>
    <row r="11" spans="2:8" x14ac:dyDescent="0.3">
      <c r="B11" s="1">
        <v>2</v>
      </c>
      <c r="C11" s="2" t="s">
        <v>431</v>
      </c>
      <c r="D11" s="6" t="s">
        <v>432</v>
      </c>
      <c r="F11" s="2">
        <v>2</v>
      </c>
      <c r="G11" s="59" t="s">
        <v>253</v>
      </c>
      <c r="H11" s="60" t="s">
        <v>254</v>
      </c>
    </row>
    <row r="12" spans="2:8" x14ac:dyDescent="0.3">
      <c r="B12" s="1">
        <v>2</v>
      </c>
      <c r="C12" s="2" t="s">
        <v>424</v>
      </c>
      <c r="D12" s="6" t="s">
        <v>433</v>
      </c>
      <c r="F12" s="2">
        <v>2</v>
      </c>
      <c r="G12" s="59" t="s">
        <v>255</v>
      </c>
      <c r="H12" s="60" t="s">
        <v>256</v>
      </c>
    </row>
    <row r="13" spans="2:8" x14ac:dyDescent="0.3">
      <c r="B13" s="1">
        <v>2</v>
      </c>
      <c r="C13" s="2" t="s">
        <v>247</v>
      </c>
      <c r="D13" s="7" t="s">
        <v>434</v>
      </c>
      <c r="F13" s="2">
        <v>2</v>
      </c>
      <c r="G13" s="61" t="s">
        <v>258</v>
      </c>
      <c r="H13" s="60" t="s">
        <v>259</v>
      </c>
    </row>
    <row r="14" spans="2:8" x14ac:dyDescent="0.3">
      <c r="B14" s="1">
        <v>2</v>
      </c>
      <c r="C14" s="2" t="s">
        <v>435</v>
      </c>
      <c r="D14" s="7" t="s">
        <v>436</v>
      </c>
      <c r="F14" s="2">
        <v>2</v>
      </c>
      <c r="G14" s="59" t="s">
        <v>260</v>
      </c>
      <c r="H14" s="60" t="s">
        <v>261</v>
      </c>
    </row>
    <row r="15" spans="2:8" x14ac:dyDescent="0.3">
      <c r="B15" s="40">
        <v>3</v>
      </c>
      <c r="C15" s="37" t="s">
        <v>267</v>
      </c>
      <c r="D15" s="38" t="s">
        <v>437</v>
      </c>
      <c r="F15" s="2">
        <v>2</v>
      </c>
      <c r="G15" s="59" t="s">
        <v>262</v>
      </c>
      <c r="H15" s="60" t="s">
        <v>263</v>
      </c>
    </row>
    <row r="16" spans="2:8" x14ac:dyDescent="0.3">
      <c r="B16" s="40">
        <v>3</v>
      </c>
      <c r="C16" s="37" t="s">
        <v>431</v>
      </c>
      <c r="D16" s="38" t="s">
        <v>438</v>
      </c>
      <c r="F16" s="37">
        <v>3</v>
      </c>
      <c r="G16" s="62" t="s">
        <v>265</v>
      </c>
      <c r="H16" s="63" t="s">
        <v>266</v>
      </c>
    </row>
    <row r="17" spans="2:8" x14ac:dyDescent="0.3">
      <c r="B17" s="40">
        <v>3</v>
      </c>
      <c r="C17" s="37" t="s">
        <v>439</v>
      </c>
      <c r="D17" s="38" t="s">
        <v>440</v>
      </c>
      <c r="F17" s="37">
        <v>3</v>
      </c>
      <c r="G17" s="62" t="s">
        <v>267</v>
      </c>
      <c r="H17" s="63" t="s">
        <v>268</v>
      </c>
    </row>
    <row r="18" spans="2:8" x14ac:dyDescent="0.3">
      <c r="B18" s="40">
        <v>3</v>
      </c>
      <c r="C18" s="37" t="s">
        <v>420</v>
      </c>
      <c r="D18" s="38" t="s">
        <v>441</v>
      </c>
      <c r="F18" s="37">
        <v>3</v>
      </c>
      <c r="G18" s="62" t="s">
        <v>270</v>
      </c>
      <c r="H18" s="63" t="s">
        <v>271</v>
      </c>
    </row>
    <row r="19" spans="2:8" x14ac:dyDescent="0.3">
      <c r="B19" s="40">
        <v>3</v>
      </c>
      <c r="C19" s="37" t="s">
        <v>424</v>
      </c>
      <c r="D19" s="38" t="s">
        <v>442</v>
      </c>
      <c r="F19" s="37">
        <v>3</v>
      </c>
      <c r="G19" s="62" t="s">
        <v>272</v>
      </c>
      <c r="H19" s="63" t="s">
        <v>273</v>
      </c>
    </row>
    <row r="20" spans="2:8" x14ac:dyDescent="0.3">
      <c r="B20" s="40">
        <v>3</v>
      </c>
      <c r="C20" s="37" t="s">
        <v>431</v>
      </c>
      <c r="D20" s="38" t="s">
        <v>443</v>
      </c>
      <c r="F20" s="37">
        <v>3</v>
      </c>
      <c r="G20" s="62" t="s">
        <v>275</v>
      </c>
      <c r="H20" s="63" t="s">
        <v>276</v>
      </c>
    </row>
    <row r="21" spans="2:8" x14ac:dyDescent="0.3">
      <c r="B21" s="19">
        <v>4</v>
      </c>
      <c r="C21" s="5" t="s">
        <v>286</v>
      </c>
      <c r="D21" s="8" t="s">
        <v>444</v>
      </c>
      <c r="F21" s="37">
        <v>3</v>
      </c>
      <c r="G21" s="62" t="s">
        <v>278</v>
      </c>
      <c r="H21" s="63" t="s">
        <v>279</v>
      </c>
    </row>
    <row r="22" spans="2:8" x14ac:dyDescent="0.3">
      <c r="B22" s="9">
        <v>4</v>
      </c>
      <c r="C22" s="2" t="s">
        <v>258</v>
      </c>
      <c r="D22" s="7" t="s">
        <v>445</v>
      </c>
      <c r="F22" s="37">
        <v>3</v>
      </c>
      <c r="G22" s="62" t="s">
        <v>280</v>
      </c>
      <c r="H22" s="63" t="s">
        <v>281</v>
      </c>
    </row>
    <row r="23" spans="2:8" x14ac:dyDescent="0.3">
      <c r="B23" s="9">
        <v>4</v>
      </c>
      <c r="C23" s="2" t="s">
        <v>424</v>
      </c>
      <c r="D23" s="6" t="s">
        <v>446</v>
      </c>
      <c r="F23" s="56">
        <v>4</v>
      </c>
      <c r="G23" s="59" t="s">
        <v>283</v>
      </c>
      <c r="H23" s="60" t="s">
        <v>284</v>
      </c>
    </row>
    <row r="24" spans="2:8" x14ac:dyDescent="0.3">
      <c r="B24" s="9">
        <v>4</v>
      </c>
      <c r="C24" s="4" t="s">
        <v>349</v>
      </c>
      <c r="D24" s="6" t="s">
        <v>447</v>
      </c>
      <c r="F24" s="56">
        <v>4</v>
      </c>
      <c r="G24" s="59" t="s">
        <v>286</v>
      </c>
      <c r="H24" s="60" t="s">
        <v>287</v>
      </c>
    </row>
    <row r="25" spans="2:8" x14ac:dyDescent="0.3">
      <c r="B25" s="9">
        <v>4</v>
      </c>
      <c r="C25" s="2" t="s">
        <v>265</v>
      </c>
      <c r="D25" s="6" t="s">
        <v>448</v>
      </c>
      <c r="F25" s="56">
        <v>4</v>
      </c>
      <c r="G25" s="59" t="s">
        <v>289</v>
      </c>
      <c r="H25" s="60" t="s">
        <v>290</v>
      </c>
    </row>
    <row r="26" spans="2:8" x14ac:dyDescent="0.3">
      <c r="B26" s="12">
        <v>4</v>
      </c>
      <c r="C26" s="13" t="s">
        <v>333</v>
      </c>
      <c r="D26" s="43" t="s">
        <v>233</v>
      </c>
      <c r="F26" s="57">
        <v>4</v>
      </c>
      <c r="G26" s="59" t="s">
        <v>292</v>
      </c>
      <c r="H26" s="60" t="s">
        <v>293</v>
      </c>
    </row>
    <row r="27" spans="2:8" x14ac:dyDescent="0.3">
      <c r="B27" s="40">
        <v>5</v>
      </c>
      <c r="C27" s="37" t="s">
        <v>320</v>
      </c>
      <c r="D27" s="38" t="s">
        <v>449</v>
      </c>
      <c r="F27" s="57">
        <v>4</v>
      </c>
      <c r="G27" s="59" t="s">
        <v>296</v>
      </c>
      <c r="H27" s="60" t="s">
        <v>297</v>
      </c>
    </row>
    <row r="28" spans="2:8" x14ac:dyDescent="0.3">
      <c r="B28" s="40">
        <v>5</v>
      </c>
      <c r="C28" s="37" t="s">
        <v>289</v>
      </c>
      <c r="D28" s="39" t="s">
        <v>450</v>
      </c>
      <c r="F28" s="57">
        <v>4</v>
      </c>
      <c r="G28" s="59" t="s">
        <v>300</v>
      </c>
      <c r="H28" s="60" t="s">
        <v>301</v>
      </c>
    </row>
    <row r="29" spans="2:8" x14ac:dyDescent="0.3">
      <c r="B29" s="40">
        <v>5</v>
      </c>
      <c r="C29" s="37" t="s">
        <v>431</v>
      </c>
      <c r="D29" s="38" t="s">
        <v>451</v>
      </c>
      <c r="F29" s="57">
        <v>4</v>
      </c>
      <c r="G29" s="59" t="s">
        <v>302</v>
      </c>
      <c r="H29" s="60" t="s">
        <v>303</v>
      </c>
    </row>
    <row r="30" spans="2:8" x14ac:dyDescent="0.3">
      <c r="B30" s="40">
        <v>5</v>
      </c>
      <c r="C30" s="41" t="s">
        <v>424</v>
      </c>
      <c r="D30" s="42" t="s">
        <v>452</v>
      </c>
      <c r="F30" s="37">
        <v>5</v>
      </c>
      <c r="G30" s="62" t="s">
        <v>305</v>
      </c>
      <c r="H30" s="63" t="s">
        <v>306</v>
      </c>
    </row>
    <row r="31" spans="2:8" x14ac:dyDescent="0.3">
      <c r="B31" s="40">
        <v>5</v>
      </c>
      <c r="C31" s="37" t="s">
        <v>453</v>
      </c>
      <c r="D31" s="38" t="s">
        <v>454</v>
      </c>
      <c r="F31" s="37">
        <v>5</v>
      </c>
      <c r="G31" s="62" t="s">
        <v>309</v>
      </c>
      <c r="H31" s="63" t="s">
        <v>310</v>
      </c>
    </row>
    <row r="32" spans="2:8" x14ac:dyDescent="0.3">
      <c r="B32" s="49">
        <v>5</v>
      </c>
      <c r="C32" s="50" t="s">
        <v>431</v>
      </c>
      <c r="D32" s="51" t="s">
        <v>455</v>
      </c>
      <c r="F32" s="50">
        <v>5</v>
      </c>
      <c r="G32" s="62" t="s">
        <v>312</v>
      </c>
      <c r="H32" s="63" t="s">
        <v>313</v>
      </c>
    </row>
    <row r="33" spans="2:8" x14ac:dyDescent="0.3">
      <c r="B33" s="49">
        <v>5</v>
      </c>
      <c r="C33" s="50" t="s">
        <v>456</v>
      </c>
      <c r="D33" s="51" t="s">
        <v>457</v>
      </c>
      <c r="F33" s="50">
        <v>5</v>
      </c>
      <c r="G33" s="62" t="s">
        <v>315</v>
      </c>
      <c r="H33" s="63" t="s">
        <v>316</v>
      </c>
    </row>
    <row r="34" spans="2:8" x14ac:dyDescent="0.3">
      <c r="B34" s="19">
        <v>6</v>
      </c>
      <c r="C34" s="5" t="s">
        <v>323</v>
      </c>
      <c r="D34" s="8" t="s">
        <v>458</v>
      </c>
      <c r="F34" s="50">
        <v>5</v>
      </c>
      <c r="G34" s="62" t="s">
        <v>317</v>
      </c>
      <c r="H34" s="63" t="s">
        <v>318</v>
      </c>
    </row>
    <row r="35" spans="2:8" ht="28.8" x14ac:dyDescent="0.3">
      <c r="B35" s="16">
        <v>6</v>
      </c>
      <c r="C35" s="17" t="s">
        <v>427</v>
      </c>
      <c r="D35" s="18" t="s">
        <v>459</v>
      </c>
      <c r="F35" s="50">
        <v>5</v>
      </c>
      <c r="G35" s="62" t="s">
        <v>320</v>
      </c>
      <c r="H35" s="63" t="s">
        <v>321</v>
      </c>
    </row>
    <row r="36" spans="2:8" x14ac:dyDescent="0.3">
      <c r="B36" s="9">
        <v>6</v>
      </c>
      <c r="C36" s="2" t="s">
        <v>453</v>
      </c>
      <c r="D36" s="6" t="s">
        <v>460</v>
      </c>
      <c r="F36" s="50">
        <v>5</v>
      </c>
      <c r="G36" s="62" t="s">
        <v>323</v>
      </c>
      <c r="H36" s="63" t="s">
        <v>324</v>
      </c>
    </row>
    <row r="37" spans="2:8" x14ac:dyDescent="0.3">
      <c r="B37" s="9">
        <v>6</v>
      </c>
      <c r="C37" s="2" t="s">
        <v>340</v>
      </c>
      <c r="D37" s="7" t="s">
        <v>201</v>
      </c>
      <c r="F37" s="56">
        <v>6</v>
      </c>
      <c r="G37" s="59" t="s">
        <v>328</v>
      </c>
      <c r="H37" s="60" t="s">
        <v>329</v>
      </c>
    </row>
    <row r="38" spans="2:8" x14ac:dyDescent="0.3">
      <c r="B38" s="9">
        <v>6</v>
      </c>
      <c r="C38" s="2" t="s">
        <v>461</v>
      </c>
      <c r="D38" s="6" t="s">
        <v>220</v>
      </c>
      <c r="F38" s="56">
        <v>6</v>
      </c>
      <c r="G38" s="61" t="s">
        <v>331</v>
      </c>
      <c r="H38" s="60" t="s">
        <v>332</v>
      </c>
    </row>
    <row r="39" spans="2:8" x14ac:dyDescent="0.3">
      <c r="B39" s="9">
        <v>6</v>
      </c>
      <c r="C39" s="2" t="s">
        <v>309</v>
      </c>
      <c r="D39" s="7" t="s">
        <v>197</v>
      </c>
      <c r="F39" s="56">
        <v>6</v>
      </c>
      <c r="G39" s="59" t="s">
        <v>333</v>
      </c>
      <c r="H39" s="60" t="s">
        <v>334</v>
      </c>
    </row>
    <row r="40" spans="2:8" x14ac:dyDescent="0.3">
      <c r="B40" s="12">
        <v>6</v>
      </c>
      <c r="C40" s="15" t="s">
        <v>431</v>
      </c>
      <c r="D40" s="14" t="s">
        <v>190</v>
      </c>
      <c r="F40" s="57">
        <v>6</v>
      </c>
      <c r="G40" s="59" t="s">
        <v>336</v>
      </c>
      <c r="H40" s="60" t="s">
        <v>337</v>
      </c>
    </row>
    <row r="41" spans="2:8" x14ac:dyDescent="0.3">
      <c r="B41" s="40">
        <v>7</v>
      </c>
      <c r="C41" s="37" t="s">
        <v>352</v>
      </c>
      <c r="D41" s="38" t="s">
        <v>462</v>
      </c>
      <c r="F41" s="57">
        <v>6</v>
      </c>
      <c r="G41" s="59" t="s">
        <v>340</v>
      </c>
      <c r="H41" s="60" t="s">
        <v>341</v>
      </c>
    </row>
    <row r="42" spans="2:8" x14ac:dyDescent="0.3">
      <c r="B42" s="44">
        <v>7</v>
      </c>
      <c r="C42" s="45" t="s">
        <v>427</v>
      </c>
      <c r="D42" s="46" t="s">
        <v>463</v>
      </c>
      <c r="F42" s="57">
        <v>6</v>
      </c>
      <c r="G42" s="59" t="s">
        <v>343</v>
      </c>
      <c r="H42" s="60" t="s">
        <v>344</v>
      </c>
    </row>
    <row r="43" spans="2:8" x14ac:dyDescent="0.3">
      <c r="B43" s="40">
        <v>7</v>
      </c>
      <c r="C43" s="37" t="s">
        <v>328</v>
      </c>
      <c r="D43" s="39" t="s">
        <v>234</v>
      </c>
      <c r="F43" s="37">
        <v>7</v>
      </c>
      <c r="G43" s="62" t="s">
        <v>347</v>
      </c>
      <c r="H43" s="63" t="s">
        <v>348</v>
      </c>
    </row>
    <row r="44" spans="2:8" x14ac:dyDescent="0.3">
      <c r="B44" s="40">
        <v>7</v>
      </c>
      <c r="C44" s="37" t="s">
        <v>453</v>
      </c>
      <c r="D44" s="38" t="s">
        <v>199</v>
      </c>
      <c r="F44" s="37">
        <v>7</v>
      </c>
      <c r="G44" s="62" t="s">
        <v>349</v>
      </c>
      <c r="H44" s="63" t="s">
        <v>350</v>
      </c>
    </row>
    <row r="45" spans="2:8" x14ac:dyDescent="0.3">
      <c r="B45" s="40">
        <v>7</v>
      </c>
      <c r="C45" s="37" t="s">
        <v>461</v>
      </c>
      <c r="D45" s="38" t="s">
        <v>202</v>
      </c>
      <c r="F45" s="37">
        <v>7</v>
      </c>
      <c r="G45" s="64" t="s">
        <v>352</v>
      </c>
      <c r="H45" s="63" t="s">
        <v>353</v>
      </c>
    </row>
    <row r="46" spans="2:8" x14ac:dyDescent="0.3">
      <c r="B46" s="40">
        <v>7</v>
      </c>
      <c r="C46" s="37" t="s">
        <v>453</v>
      </c>
      <c r="D46" s="38" t="s">
        <v>214</v>
      </c>
      <c r="F46" s="37">
        <v>7</v>
      </c>
      <c r="G46" s="64" t="s">
        <v>355</v>
      </c>
      <c r="H46" s="63" t="s">
        <v>356</v>
      </c>
    </row>
    <row r="47" spans="2:8" x14ac:dyDescent="0.3">
      <c r="B47" s="40">
        <v>7</v>
      </c>
      <c r="C47" s="47"/>
      <c r="D47" s="38" t="s">
        <v>464</v>
      </c>
      <c r="F47" s="37">
        <v>7</v>
      </c>
      <c r="G47" s="64" t="s">
        <v>358</v>
      </c>
      <c r="H47" s="63" t="s">
        <v>359</v>
      </c>
    </row>
    <row r="48" spans="2:8" x14ac:dyDescent="0.3">
      <c r="B48" s="19">
        <v>8</v>
      </c>
      <c r="C48" s="5" t="s">
        <v>427</v>
      </c>
      <c r="D48" s="8" t="s">
        <v>465</v>
      </c>
      <c r="F48" s="37">
        <v>7</v>
      </c>
      <c r="G48" s="62" t="s">
        <v>360</v>
      </c>
      <c r="H48" s="63" t="s">
        <v>361</v>
      </c>
    </row>
    <row r="49" spans="2:8" x14ac:dyDescent="0.3">
      <c r="B49" s="9">
        <v>8</v>
      </c>
      <c r="C49" s="2" t="s">
        <v>369</v>
      </c>
      <c r="D49" s="6" t="s">
        <v>466</v>
      </c>
      <c r="F49" s="56">
        <v>8</v>
      </c>
      <c r="G49" s="59" t="s">
        <v>363</v>
      </c>
      <c r="H49" s="60" t="s">
        <v>364</v>
      </c>
    </row>
    <row r="50" spans="2:8" x14ac:dyDescent="0.3">
      <c r="B50" s="16">
        <v>8</v>
      </c>
      <c r="C50" s="17" t="s">
        <v>373</v>
      </c>
      <c r="D50" s="18" t="s">
        <v>467</v>
      </c>
      <c r="F50" s="58">
        <v>8</v>
      </c>
      <c r="G50" s="61" t="s">
        <v>366</v>
      </c>
      <c r="H50" s="60" t="s">
        <v>367</v>
      </c>
    </row>
    <row r="51" spans="2:8" x14ac:dyDescent="0.3">
      <c r="B51" s="9">
        <v>8</v>
      </c>
      <c r="C51" s="2" t="s">
        <v>453</v>
      </c>
      <c r="D51" s="6" t="s">
        <v>203</v>
      </c>
      <c r="F51" s="56">
        <v>8</v>
      </c>
      <c r="G51" s="61" t="s">
        <v>369</v>
      </c>
      <c r="H51" s="60" t="s">
        <v>370</v>
      </c>
    </row>
    <row r="52" spans="2:8" x14ac:dyDescent="0.3">
      <c r="B52" s="9">
        <v>8</v>
      </c>
      <c r="C52" s="2" t="s">
        <v>453</v>
      </c>
      <c r="D52" s="6" t="s">
        <v>191</v>
      </c>
      <c r="F52" s="56">
        <v>8</v>
      </c>
      <c r="G52" s="61" t="s">
        <v>373</v>
      </c>
      <c r="H52" s="60" t="s">
        <v>374</v>
      </c>
    </row>
    <row r="53" spans="2:8" x14ac:dyDescent="0.3">
      <c r="B53" s="9">
        <v>8</v>
      </c>
      <c r="C53" s="2" t="s">
        <v>453</v>
      </c>
      <c r="D53" s="6" t="s">
        <v>175</v>
      </c>
      <c r="F53" s="56">
        <v>8</v>
      </c>
      <c r="G53" s="59" t="s">
        <v>376</v>
      </c>
      <c r="H53" s="60" t="s">
        <v>377</v>
      </c>
    </row>
    <row r="54" spans="2:8" x14ac:dyDescent="0.3">
      <c r="B54" s="12">
        <v>8</v>
      </c>
      <c r="C54" s="13" t="s">
        <v>439</v>
      </c>
      <c r="D54" s="14" t="s">
        <v>200</v>
      </c>
      <c r="F54" s="57">
        <v>8</v>
      </c>
      <c r="G54" s="59" t="s">
        <v>378</v>
      </c>
      <c r="H54" s="60" t="s">
        <v>379</v>
      </c>
    </row>
    <row r="55" spans="2:8" x14ac:dyDescent="0.3">
      <c r="B55" s="40">
        <v>9</v>
      </c>
      <c r="C55" s="37" t="s">
        <v>397</v>
      </c>
      <c r="D55" s="38" t="s">
        <v>468</v>
      </c>
      <c r="F55" s="37">
        <v>9</v>
      </c>
      <c r="G55" s="62" t="s">
        <v>382</v>
      </c>
      <c r="H55" s="63" t="s">
        <v>383</v>
      </c>
    </row>
    <row r="56" spans="2:8" x14ac:dyDescent="0.3">
      <c r="B56" s="40">
        <v>9</v>
      </c>
      <c r="C56" s="37" t="s">
        <v>427</v>
      </c>
      <c r="D56" s="38" t="s">
        <v>469</v>
      </c>
      <c r="F56" s="37">
        <v>9</v>
      </c>
      <c r="G56" s="64" t="s">
        <v>386</v>
      </c>
      <c r="H56" s="63" t="s">
        <v>387</v>
      </c>
    </row>
    <row r="57" spans="2:8" x14ac:dyDescent="0.3">
      <c r="B57" s="40">
        <v>9</v>
      </c>
      <c r="C57" s="37" t="s">
        <v>453</v>
      </c>
      <c r="D57" s="38" t="s">
        <v>185</v>
      </c>
      <c r="F57" s="37">
        <v>9</v>
      </c>
      <c r="G57" s="62" t="s">
        <v>389</v>
      </c>
      <c r="H57" s="63" t="s">
        <v>390</v>
      </c>
    </row>
    <row r="58" spans="2:8" ht="28.8" x14ac:dyDescent="0.3">
      <c r="B58" s="49">
        <v>9</v>
      </c>
      <c r="C58" s="50" t="s">
        <v>453</v>
      </c>
      <c r="D58" s="49" t="s">
        <v>192</v>
      </c>
      <c r="F58" s="50">
        <v>9</v>
      </c>
      <c r="G58" s="62" t="s">
        <v>392</v>
      </c>
      <c r="H58" s="63" t="s">
        <v>393</v>
      </c>
    </row>
    <row r="59" spans="2:8" x14ac:dyDescent="0.3">
      <c r="B59" s="40">
        <v>9</v>
      </c>
      <c r="C59" s="37" t="s">
        <v>439</v>
      </c>
      <c r="D59" s="38" t="s">
        <v>236</v>
      </c>
      <c r="F59" s="37">
        <v>9</v>
      </c>
      <c r="G59" s="64" t="s">
        <v>397</v>
      </c>
      <c r="H59" s="63" t="s">
        <v>398</v>
      </c>
    </row>
    <row r="60" spans="2:8" x14ac:dyDescent="0.3">
      <c r="B60" s="40">
        <v>9</v>
      </c>
      <c r="C60" s="47"/>
      <c r="D60" s="38" t="s">
        <v>470</v>
      </c>
      <c r="F60" s="2">
        <v>10</v>
      </c>
      <c r="G60" s="61" t="s">
        <v>401</v>
      </c>
      <c r="H60" s="60" t="s">
        <v>402</v>
      </c>
    </row>
    <row r="61" spans="2:8" x14ac:dyDescent="0.3">
      <c r="B61" s="1">
        <v>10</v>
      </c>
      <c r="C61" s="2" t="s">
        <v>427</v>
      </c>
      <c r="D61" s="6" t="s">
        <v>471</v>
      </c>
      <c r="F61" s="10">
        <v>10</v>
      </c>
      <c r="G61" s="61" t="s">
        <v>404</v>
      </c>
      <c r="H61" s="60" t="s">
        <v>405</v>
      </c>
    </row>
    <row r="62" spans="2:8" x14ac:dyDescent="0.3">
      <c r="B62" s="36">
        <v>10</v>
      </c>
      <c r="C62" s="10" t="s">
        <v>414</v>
      </c>
      <c r="D62" s="52" t="s">
        <v>472</v>
      </c>
      <c r="F62" s="2">
        <v>10</v>
      </c>
      <c r="G62" s="61" t="s">
        <v>407</v>
      </c>
      <c r="H62" s="60" t="s">
        <v>408</v>
      </c>
    </row>
    <row r="63" spans="2:8" ht="28.8" x14ac:dyDescent="0.3">
      <c r="B63" s="1">
        <v>10</v>
      </c>
      <c r="C63" s="2" t="s">
        <v>453</v>
      </c>
      <c r="D63" s="48" t="s">
        <v>193</v>
      </c>
      <c r="F63" s="2">
        <v>10</v>
      </c>
      <c r="G63" s="59" t="s">
        <v>411</v>
      </c>
      <c r="H63" s="60" t="s">
        <v>412</v>
      </c>
    </row>
    <row r="64" spans="2:8" x14ac:dyDescent="0.3">
      <c r="B64" s="1">
        <v>10</v>
      </c>
      <c r="C64" s="2" t="s">
        <v>473</v>
      </c>
      <c r="D64" s="6" t="s">
        <v>204</v>
      </c>
      <c r="F64" s="2">
        <v>10</v>
      </c>
      <c r="G64" s="61" t="s">
        <v>414</v>
      </c>
      <c r="H64" s="60" t="s">
        <v>415</v>
      </c>
    </row>
    <row r="65" spans="2:4" x14ac:dyDescent="0.3">
      <c r="B65" s="1">
        <v>10</v>
      </c>
      <c r="C65" s="4" t="s">
        <v>473</v>
      </c>
      <c r="D65" s="6" t="s">
        <v>229</v>
      </c>
    </row>
  </sheetData>
  <mergeCells count="3">
    <mergeCell ref="B2:B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5"/>
  <sheetViews>
    <sheetView showGridLines="0" zoomScaleNormal="100" workbookViewId="0">
      <pane ySplit="3" topLeftCell="A4" activePane="bottomLeft" state="frozen"/>
      <selection activeCell="L32" sqref="L32"/>
      <selection pane="bottomLeft" activeCell="L32" sqref="L32"/>
    </sheetView>
  </sheetViews>
  <sheetFormatPr baseColWidth="10" defaultColWidth="11.44140625" defaultRowHeight="14.4" x14ac:dyDescent="0.3"/>
  <cols>
    <col min="2" max="2" width="6" style="65" bestFit="1" customWidth="1"/>
    <col min="3" max="3" width="7.5546875" style="66" bestFit="1" customWidth="1"/>
    <col min="4" max="4" width="42.6640625" style="66" customWidth="1"/>
    <col min="5" max="5" width="11" style="66" bestFit="1" customWidth="1"/>
    <col min="6" max="6" width="6.88671875" customWidth="1"/>
    <col min="7" max="7" width="6" bestFit="1" customWidth="1"/>
    <col min="8" max="8" width="7.5546875" bestFit="1" customWidth="1"/>
    <col min="9" max="9" width="40.6640625" customWidth="1"/>
    <col min="10" max="10" width="11" bestFit="1" customWidth="1"/>
    <col min="13" max="13" width="11.44140625" customWidth="1"/>
    <col min="16" max="16" width="11.44140625" customWidth="1"/>
  </cols>
  <sheetData>
    <row r="1" spans="1:10" s="67" customFormat="1" x14ac:dyDescent="0.3">
      <c r="B1" s="68"/>
      <c r="C1" s="69"/>
      <c r="D1" s="71" t="s">
        <v>474</v>
      </c>
      <c r="E1" s="69"/>
      <c r="I1" s="72" t="s">
        <v>475</v>
      </c>
    </row>
    <row r="3" spans="1:10" ht="24" x14ac:dyDescent="0.3">
      <c r="B3" s="76" t="s">
        <v>9</v>
      </c>
      <c r="C3" s="76" t="s">
        <v>10</v>
      </c>
      <c r="D3" s="76" t="s">
        <v>13</v>
      </c>
      <c r="E3" s="76" t="s">
        <v>476</v>
      </c>
      <c r="G3" s="76" t="s">
        <v>9</v>
      </c>
      <c r="H3" s="76" t="s">
        <v>10</v>
      </c>
      <c r="I3" s="76" t="s">
        <v>13</v>
      </c>
      <c r="J3" s="73" t="s">
        <v>476</v>
      </c>
    </row>
    <row r="4" spans="1:10" s="67" customFormat="1" ht="15" customHeight="1" x14ac:dyDescent="0.3">
      <c r="A4" s="79"/>
      <c r="B4" s="80">
        <v>1</v>
      </c>
      <c r="C4" s="78" t="s">
        <v>20</v>
      </c>
      <c r="D4" s="78" t="s">
        <v>22</v>
      </c>
      <c r="E4" s="82">
        <v>4</v>
      </c>
      <c r="G4" s="79">
        <v>1</v>
      </c>
      <c r="H4" s="80" t="s">
        <v>25</v>
      </c>
      <c r="I4" s="78" t="s">
        <v>26</v>
      </c>
      <c r="J4" s="82">
        <v>4</v>
      </c>
    </row>
    <row r="5" spans="1:10" s="67" customFormat="1" x14ac:dyDescent="0.3">
      <c r="A5" s="79"/>
      <c r="B5" s="80">
        <v>1</v>
      </c>
      <c r="C5" s="78" t="s">
        <v>28</v>
      </c>
      <c r="D5" s="78" t="s">
        <v>29</v>
      </c>
      <c r="E5" s="82">
        <v>3</v>
      </c>
      <c r="G5" s="79">
        <v>1</v>
      </c>
      <c r="H5" s="80" t="s">
        <v>32</v>
      </c>
      <c r="I5" s="78" t="s">
        <v>33</v>
      </c>
      <c r="J5" s="82">
        <v>3</v>
      </c>
    </row>
    <row r="6" spans="1:10" s="67" customFormat="1" x14ac:dyDescent="0.3">
      <c r="A6" s="79"/>
      <c r="B6" s="80">
        <v>1</v>
      </c>
      <c r="C6" s="78" t="s">
        <v>34</v>
      </c>
      <c r="D6" s="78" t="s">
        <v>35</v>
      </c>
      <c r="E6" s="82">
        <v>3</v>
      </c>
      <c r="G6" s="79">
        <v>1</v>
      </c>
      <c r="H6" s="80" t="s">
        <v>37</v>
      </c>
      <c r="I6" s="78" t="s">
        <v>38</v>
      </c>
      <c r="J6" s="82">
        <v>4</v>
      </c>
    </row>
    <row r="7" spans="1:10" s="67" customFormat="1" x14ac:dyDescent="0.3">
      <c r="A7" s="79"/>
      <c r="B7" s="80">
        <v>1</v>
      </c>
      <c r="C7" s="78" t="s">
        <v>39</v>
      </c>
      <c r="D7" s="78" t="s">
        <v>40</v>
      </c>
      <c r="E7" s="82">
        <v>6</v>
      </c>
      <c r="G7" s="79">
        <v>1</v>
      </c>
      <c r="H7" s="80" t="s">
        <v>39</v>
      </c>
      <c r="I7" s="78" t="s">
        <v>41</v>
      </c>
      <c r="J7" s="82">
        <v>6</v>
      </c>
    </row>
    <row r="8" spans="1:10" s="67" customFormat="1" x14ac:dyDescent="0.3">
      <c r="A8" s="79"/>
      <c r="B8" s="80">
        <v>1</v>
      </c>
      <c r="C8" s="78" t="s">
        <v>42</v>
      </c>
      <c r="D8" s="78" t="s">
        <v>43</v>
      </c>
      <c r="E8" s="82">
        <v>4</v>
      </c>
      <c r="G8" s="79">
        <v>1</v>
      </c>
      <c r="H8" s="80" t="s">
        <v>42</v>
      </c>
      <c r="I8" s="78" t="s">
        <v>44</v>
      </c>
      <c r="J8" s="82">
        <v>4</v>
      </c>
    </row>
    <row r="9" spans="1:10" s="67" customFormat="1" x14ac:dyDescent="0.3">
      <c r="A9" s="79"/>
      <c r="B9" s="80">
        <v>2</v>
      </c>
      <c r="C9" s="78" t="s">
        <v>45</v>
      </c>
      <c r="D9" s="78" t="s">
        <v>477</v>
      </c>
      <c r="E9" s="82">
        <v>3</v>
      </c>
      <c r="G9" s="79">
        <v>2</v>
      </c>
      <c r="H9" s="80" t="s">
        <v>48</v>
      </c>
      <c r="I9" s="78" t="s">
        <v>478</v>
      </c>
      <c r="J9" s="82">
        <v>6</v>
      </c>
    </row>
    <row r="10" spans="1:10" s="67" customFormat="1" x14ac:dyDescent="0.3">
      <c r="A10" s="79"/>
      <c r="B10" s="80">
        <v>2</v>
      </c>
      <c r="C10" s="78" t="s">
        <v>50</v>
      </c>
      <c r="D10" s="78" t="s">
        <v>479</v>
      </c>
      <c r="E10" s="82">
        <v>6</v>
      </c>
      <c r="G10" s="79">
        <v>2</v>
      </c>
      <c r="H10" s="81" t="s">
        <v>51</v>
      </c>
      <c r="I10" s="78" t="s">
        <v>480</v>
      </c>
      <c r="J10" s="82">
        <v>4</v>
      </c>
    </row>
    <row r="11" spans="1:10" s="67" customFormat="1" x14ac:dyDescent="0.3">
      <c r="A11" s="79"/>
      <c r="B11" s="80">
        <v>2</v>
      </c>
      <c r="C11" s="78" t="s">
        <v>53</v>
      </c>
      <c r="D11" s="78" t="s">
        <v>481</v>
      </c>
      <c r="E11" s="82">
        <v>3</v>
      </c>
      <c r="G11" s="79">
        <v>2</v>
      </c>
      <c r="H11" s="81" t="s">
        <v>55</v>
      </c>
      <c r="I11" s="78" t="s">
        <v>569</v>
      </c>
      <c r="J11" s="82">
        <v>3</v>
      </c>
    </row>
    <row r="12" spans="1:10" s="67" customFormat="1" x14ac:dyDescent="0.3">
      <c r="A12" s="79"/>
      <c r="B12" s="80">
        <v>2</v>
      </c>
      <c r="C12" s="78" t="s">
        <v>56</v>
      </c>
      <c r="D12" s="78" t="s">
        <v>482</v>
      </c>
      <c r="E12" s="82">
        <v>3</v>
      </c>
      <c r="G12" s="79">
        <v>2</v>
      </c>
      <c r="H12" s="81" t="s">
        <v>57</v>
      </c>
      <c r="I12" s="78" t="s">
        <v>483</v>
      </c>
      <c r="J12" s="82">
        <v>3</v>
      </c>
    </row>
    <row r="13" spans="1:10" s="67" customFormat="1" x14ac:dyDescent="0.3">
      <c r="A13" s="79"/>
      <c r="B13" s="80">
        <v>2</v>
      </c>
      <c r="C13" s="78" t="s">
        <v>59</v>
      </c>
      <c r="D13" s="78" t="s">
        <v>484</v>
      </c>
      <c r="E13" s="82">
        <v>4</v>
      </c>
      <c r="G13" s="79">
        <v>2</v>
      </c>
      <c r="H13" s="81" t="s">
        <v>61</v>
      </c>
      <c r="I13" s="78" t="s">
        <v>485</v>
      </c>
      <c r="J13" s="82">
        <v>2</v>
      </c>
    </row>
    <row r="14" spans="1:10" s="67" customFormat="1" x14ac:dyDescent="0.3">
      <c r="A14" s="79"/>
      <c r="B14" s="81">
        <v>2</v>
      </c>
      <c r="C14" s="78" t="s">
        <v>61</v>
      </c>
      <c r="D14" s="78" t="s">
        <v>486</v>
      </c>
      <c r="E14" s="82">
        <v>2</v>
      </c>
      <c r="G14" s="79">
        <v>3</v>
      </c>
      <c r="H14" s="81" t="s">
        <v>64</v>
      </c>
      <c r="I14" s="78" t="s">
        <v>487</v>
      </c>
      <c r="J14" s="82">
        <v>5</v>
      </c>
    </row>
    <row r="15" spans="1:10" s="67" customFormat="1" x14ac:dyDescent="0.3">
      <c r="A15" s="79"/>
      <c r="B15" s="81">
        <v>3</v>
      </c>
      <c r="C15" s="78" t="s">
        <v>62</v>
      </c>
      <c r="D15" s="78" t="s">
        <v>488</v>
      </c>
      <c r="E15" s="82">
        <v>4</v>
      </c>
      <c r="G15" s="79">
        <v>3</v>
      </c>
      <c r="H15" s="81" t="s">
        <v>66</v>
      </c>
      <c r="I15" s="78" t="s">
        <v>489</v>
      </c>
      <c r="J15" s="82">
        <v>6</v>
      </c>
    </row>
    <row r="16" spans="1:10" s="67" customFormat="1" x14ac:dyDescent="0.3">
      <c r="A16" s="79"/>
      <c r="B16" s="81">
        <v>3</v>
      </c>
      <c r="C16" s="78" t="s">
        <v>66</v>
      </c>
      <c r="D16" s="78" t="s">
        <v>490</v>
      </c>
      <c r="E16" s="82">
        <v>6</v>
      </c>
      <c r="G16" s="79">
        <v>3</v>
      </c>
      <c r="H16" s="81" t="s">
        <v>68</v>
      </c>
      <c r="I16" s="78" t="s">
        <v>491</v>
      </c>
      <c r="J16" s="82">
        <v>4</v>
      </c>
    </row>
    <row r="17" spans="1:10" s="67" customFormat="1" x14ac:dyDescent="0.3">
      <c r="A17" s="79"/>
      <c r="B17" s="81">
        <v>3</v>
      </c>
      <c r="C17" s="78" t="s">
        <v>68</v>
      </c>
      <c r="D17" s="78" t="s">
        <v>492</v>
      </c>
      <c r="E17" s="82">
        <v>4</v>
      </c>
      <c r="G17" s="79">
        <v>3</v>
      </c>
      <c r="H17" s="81" t="s">
        <v>70</v>
      </c>
      <c r="I17" s="78" t="s">
        <v>493</v>
      </c>
      <c r="J17" s="82">
        <v>2</v>
      </c>
    </row>
    <row r="18" spans="1:10" s="67" customFormat="1" x14ac:dyDescent="0.3">
      <c r="A18" s="79"/>
      <c r="B18" s="81">
        <v>3</v>
      </c>
      <c r="C18" s="78" t="s">
        <v>70</v>
      </c>
      <c r="D18" s="78" t="s">
        <v>494</v>
      </c>
      <c r="E18" s="82">
        <v>2</v>
      </c>
      <c r="G18" s="79">
        <v>3</v>
      </c>
      <c r="H18" s="81" t="s">
        <v>71</v>
      </c>
      <c r="I18" s="78" t="s">
        <v>495</v>
      </c>
      <c r="J18" s="82">
        <v>3</v>
      </c>
    </row>
    <row r="19" spans="1:10" s="67" customFormat="1" ht="17.25" customHeight="1" x14ac:dyDescent="0.3">
      <c r="A19" s="79"/>
      <c r="B19" s="81">
        <v>3</v>
      </c>
      <c r="C19" s="78" t="s">
        <v>71</v>
      </c>
      <c r="D19" s="78" t="s">
        <v>495</v>
      </c>
      <c r="E19" s="82">
        <v>3</v>
      </c>
      <c r="G19" s="79">
        <v>4</v>
      </c>
      <c r="H19" s="81" t="s">
        <v>76</v>
      </c>
      <c r="I19" s="78" t="s">
        <v>496</v>
      </c>
      <c r="J19" s="82">
        <v>6</v>
      </c>
    </row>
    <row r="20" spans="1:10" s="67" customFormat="1" x14ac:dyDescent="0.3">
      <c r="A20" s="79"/>
      <c r="B20" s="81">
        <v>4</v>
      </c>
      <c r="C20" s="78" t="s">
        <v>74</v>
      </c>
      <c r="D20" s="78" t="s">
        <v>497</v>
      </c>
      <c r="E20" s="82">
        <v>3</v>
      </c>
      <c r="G20" s="79">
        <v>4</v>
      </c>
      <c r="H20" s="81" t="s">
        <v>78</v>
      </c>
      <c r="I20" s="78" t="s">
        <v>498</v>
      </c>
      <c r="J20" s="82">
        <v>4</v>
      </c>
    </row>
    <row r="21" spans="1:10" s="67" customFormat="1" x14ac:dyDescent="0.3">
      <c r="A21" s="79"/>
      <c r="B21" s="81">
        <v>4</v>
      </c>
      <c r="C21" s="78" t="s">
        <v>76</v>
      </c>
      <c r="D21" s="78" t="s">
        <v>499</v>
      </c>
      <c r="E21" s="82">
        <v>6</v>
      </c>
      <c r="G21" s="79">
        <v>4</v>
      </c>
      <c r="H21" s="81" t="s">
        <v>81</v>
      </c>
      <c r="I21" s="78" t="s">
        <v>500</v>
      </c>
      <c r="J21" s="82">
        <v>5</v>
      </c>
    </row>
    <row r="22" spans="1:10" s="67" customFormat="1" x14ac:dyDescent="0.3">
      <c r="A22" s="79"/>
      <c r="B22" s="81">
        <v>4</v>
      </c>
      <c r="C22" s="78" t="s">
        <v>79</v>
      </c>
      <c r="D22" s="78" t="s">
        <v>501</v>
      </c>
      <c r="E22" s="82">
        <v>4</v>
      </c>
      <c r="G22" s="79">
        <v>4</v>
      </c>
      <c r="H22" s="81" t="s">
        <v>84</v>
      </c>
      <c r="I22" s="78" t="s">
        <v>502</v>
      </c>
      <c r="J22" s="82">
        <v>4</v>
      </c>
    </row>
    <row r="23" spans="1:10" s="67" customFormat="1" x14ac:dyDescent="0.3">
      <c r="A23" s="79"/>
      <c r="B23" s="81">
        <v>4</v>
      </c>
      <c r="C23" s="78" t="s">
        <v>82</v>
      </c>
      <c r="D23" s="78" t="s">
        <v>503</v>
      </c>
      <c r="E23" s="82">
        <v>3</v>
      </c>
      <c r="G23" s="79">
        <v>4</v>
      </c>
      <c r="H23" s="81"/>
      <c r="I23" s="78" t="s">
        <v>87</v>
      </c>
      <c r="J23" s="82">
        <v>3</v>
      </c>
    </row>
    <row r="24" spans="1:10" s="67" customFormat="1" x14ac:dyDescent="0.3">
      <c r="A24" s="79"/>
      <c r="B24" s="81">
        <v>4</v>
      </c>
      <c r="C24" s="78" t="s">
        <v>86</v>
      </c>
      <c r="D24" s="78" t="s">
        <v>504</v>
      </c>
      <c r="E24" s="82">
        <v>4</v>
      </c>
      <c r="G24" s="79">
        <v>5</v>
      </c>
      <c r="H24" s="81" t="s">
        <v>90</v>
      </c>
      <c r="I24" s="78" t="s">
        <v>505</v>
      </c>
      <c r="J24" s="82">
        <v>4</v>
      </c>
    </row>
    <row r="25" spans="1:10" s="67" customFormat="1" x14ac:dyDescent="0.3">
      <c r="A25" s="79"/>
      <c r="B25" s="81">
        <v>5</v>
      </c>
      <c r="C25" s="78" t="s">
        <v>88</v>
      </c>
      <c r="D25" s="78" t="s">
        <v>506</v>
      </c>
      <c r="E25" s="82">
        <v>3</v>
      </c>
      <c r="G25" s="79">
        <v>5</v>
      </c>
      <c r="H25" s="81" t="s">
        <v>93</v>
      </c>
      <c r="I25" s="78" t="s">
        <v>507</v>
      </c>
      <c r="J25" s="82">
        <v>4</v>
      </c>
    </row>
    <row r="26" spans="1:10" s="67" customFormat="1" x14ac:dyDescent="0.3">
      <c r="A26" s="79"/>
      <c r="B26" s="81">
        <v>5</v>
      </c>
      <c r="C26" s="78" t="s">
        <v>92</v>
      </c>
      <c r="D26" s="78" t="s">
        <v>508</v>
      </c>
      <c r="E26" s="82">
        <v>4</v>
      </c>
      <c r="G26" s="79">
        <v>5</v>
      </c>
      <c r="H26" s="81" t="s">
        <v>96</v>
      </c>
      <c r="I26" s="78" t="s">
        <v>509</v>
      </c>
      <c r="J26" s="82">
        <v>4</v>
      </c>
    </row>
    <row r="27" spans="1:10" s="67" customFormat="1" x14ac:dyDescent="0.3">
      <c r="A27" s="79"/>
      <c r="B27" s="81">
        <v>5</v>
      </c>
      <c r="C27" s="78" t="s">
        <v>95</v>
      </c>
      <c r="D27" s="78" t="s">
        <v>510</v>
      </c>
      <c r="E27" s="82">
        <v>6</v>
      </c>
      <c r="G27" s="79">
        <v>5</v>
      </c>
      <c r="H27" s="81" t="s">
        <v>100</v>
      </c>
      <c r="I27" s="78" t="s">
        <v>511</v>
      </c>
      <c r="J27" s="82">
        <v>4</v>
      </c>
    </row>
    <row r="28" spans="1:10" s="67" customFormat="1" x14ac:dyDescent="0.3">
      <c r="A28" s="79"/>
      <c r="B28" s="81">
        <v>5</v>
      </c>
      <c r="C28" s="78" t="s">
        <v>98</v>
      </c>
      <c r="D28" s="78" t="s">
        <v>512</v>
      </c>
      <c r="E28" s="82">
        <v>4</v>
      </c>
      <c r="G28" s="79">
        <v>5</v>
      </c>
      <c r="H28" s="81"/>
      <c r="I28" s="78" t="s">
        <v>87</v>
      </c>
      <c r="J28" s="82">
        <v>3</v>
      </c>
    </row>
    <row r="29" spans="1:10" s="67" customFormat="1" x14ac:dyDescent="0.3">
      <c r="A29" s="79"/>
      <c r="B29" s="81">
        <v>5</v>
      </c>
      <c r="C29" s="78" t="s">
        <v>102</v>
      </c>
      <c r="D29" s="78" t="s">
        <v>513</v>
      </c>
      <c r="E29" s="82">
        <v>5</v>
      </c>
      <c r="G29" s="79">
        <v>6</v>
      </c>
      <c r="H29" s="81" t="s">
        <v>106</v>
      </c>
      <c r="I29" s="78" t="s">
        <v>514</v>
      </c>
      <c r="J29" s="82">
        <v>4</v>
      </c>
    </row>
    <row r="30" spans="1:10" s="67" customFormat="1" x14ac:dyDescent="0.3">
      <c r="A30" s="79"/>
      <c r="B30" s="81">
        <v>6</v>
      </c>
      <c r="C30" s="78" t="s">
        <v>104</v>
      </c>
      <c r="D30" s="78" t="s">
        <v>515</v>
      </c>
      <c r="E30" s="82">
        <v>4</v>
      </c>
      <c r="G30" s="79">
        <v>6</v>
      </c>
      <c r="H30" s="81" t="s">
        <v>109</v>
      </c>
      <c r="I30" s="78" t="s">
        <v>516</v>
      </c>
      <c r="J30" s="82">
        <v>4</v>
      </c>
    </row>
    <row r="31" spans="1:10" s="67" customFormat="1" x14ac:dyDescent="0.3">
      <c r="A31" s="79"/>
      <c r="B31" s="81">
        <v>6</v>
      </c>
      <c r="C31" s="78" t="s">
        <v>108</v>
      </c>
      <c r="D31" s="78" t="s">
        <v>517</v>
      </c>
      <c r="E31" s="82">
        <v>3</v>
      </c>
      <c r="G31" s="79">
        <v>6</v>
      </c>
      <c r="H31" s="81" t="s">
        <v>113</v>
      </c>
      <c r="I31" s="78" t="s">
        <v>518</v>
      </c>
      <c r="J31" s="82">
        <v>4</v>
      </c>
    </row>
    <row r="32" spans="1:10" s="67" customFormat="1" x14ac:dyDescent="0.3">
      <c r="A32" s="79"/>
      <c r="B32" s="81">
        <v>6</v>
      </c>
      <c r="C32" s="78" t="s">
        <v>111</v>
      </c>
      <c r="D32" s="78" t="s">
        <v>519</v>
      </c>
      <c r="E32" s="82">
        <v>4</v>
      </c>
      <c r="G32" s="79">
        <v>6</v>
      </c>
      <c r="H32" s="81" t="s">
        <v>116</v>
      </c>
      <c r="I32" s="78" t="s">
        <v>520</v>
      </c>
      <c r="J32" s="82">
        <v>4</v>
      </c>
    </row>
    <row r="33" spans="1:10" s="67" customFormat="1" x14ac:dyDescent="0.3">
      <c r="A33" s="79"/>
      <c r="B33" s="81">
        <v>6</v>
      </c>
      <c r="C33" s="78" t="s">
        <v>115</v>
      </c>
      <c r="D33" s="78" t="s">
        <v>521</v>
      </c>
      <c r="E33" s="82">
        <v>3</v>
      </c>
      <c r="G33" s="79">
        <v>6</v>
      </c>
      <c r="H33" s="81"/>
      <c r="I33" s="78" t="s">
        <v>87</v>
      </c>
      <c r="J33" s="82">
        <v>3</v>
      </c>
    </row>
    <row r="34" spans="1:10" s="67" customFormat="1" x14ac:dyDescent="0.3">
      <c r="A34" s="79"/>
      <c r="B34" s="81">
        <v>6</v>
      </c>
      <c r="C34" s="78" t="s">
        <v>96</v>
      </c>
      <c r="D34" s="78" t="s">
        <v>522</v>
      </c>
      <c r="E34" s="82">
        <v>4</v>
      </c>
      <c r="G34" s="79">
        <v>7</v>
      </c>
      <c r="H34" s="81" t="s">
        <v>121</v>
      </c>
      <c r="I34" s="78" t="s">
        <v>523</v>
      </c>
      <c r="J34" s="82">
        <v>4</v>
      </c>
    </row>
    <row r="35" spans="1:10" s="67" customFormat="1" x14ac:dyDescent="0.3">
      <c r="A35" s="79"/>
      <c r="B35" s="81">
        <v>6</v>
      </c>
      <c r="C35" s="78" t="s">
        <v>116</v>
      </c>
      <c r="D35" s="78" t="s">
        <v>524</v>
      </c>
      <c r="E35" s="82">
        <v>4</v>
      </c>
      <c r="G35" s="79">
        <v>7</v>
      </c>
      <c r="H35" s="81" t="s">
        <v>125</v>
      </c>
      <c r="I35" s="78" t="s">
        <v>525</v>
      </c>
      <c r="J35" s="82">
        <v>3</v>
      </c>
    </row>
    <row r="36" spans="1:10" s="67" customFormat="1" x14ac:dyDescent="0.3">
      <c r="A36" s="79"/>
      <c r="B36" s="81">
        <v>6</v>
      </c>
      <c r="C36" s="78"/>
      <c r="D36" s="78" t="s">
        <v>87</v>
      </c>
      <c r="E36" s="82">
        <v>3</v>
      </c>
      <c r="G36" s="79">
        <v>7</v>
      </c>
      <c r="H36" s="81" t="s">
        <v>129</v>
      </c>
      <c r="I36" s="78" t="s">
        <v>526</v>
      </c>
      <c r="J36" s="82">
        <v>5</v>
      </c>
    </row>
    <row r="37" spans="1:10" s="67" customFormat="1" x14ac:dyDescent="0.3">
      <c r="A37" s="79"/>
      <c r="B37" s="81">
        <v>7</v>
      </c>
      <c r="C37" s="78" t="s">
        <v>120</v>
      </c>
      <c r="D37" s="78" t="s">
        <v>527</v>
      </c>
      <c r="E37" s="82">
        <v>4</v>
      </c>
      <c r="G37" s="79">
        <v>7</v>
      </c>
      <c r="H37" s="81" t="s">
        <v>133</v>
      </c>
      <c r="I37" s="78" t="s">
        <v>528</v>
      </c>
      <c r="J37" s="82">
        <v>5</v>
      </c>
    </row>
    <row r="38" spans="1:10" s="67" customFormat="1" x14ac:dyDescent="0.3">
      <c r="A38" s="79"/>
      <c r="B38" s="81">
        <v>7</v>
      </c>
      <c r="C38" s="78" t="s">
        <v>123</v>
      </c>
      <c r="D38" s="78" t="s">
        <v>529</v>
      </c>
      <c r="E38" s="82">
        <v>3</v>
      </c>
      <c r="G38" s="79">
        <v>7</v>
      </c>
      <c r="H38" s="81"/>
      <c r="I38" s="78" t="s">
        <v>87</v>
      </c>
      <c r="J38" s="82">
        <v>3</v>
      </c>
    </row>
    <row r="39" spans="1:10" s="67" customFormat="1" x14ac:dyDescent="0.3">
      <c r="A39" s="79"/>
      <c r="B39" s="81">
        <v>7</v>
      </c>
      <c r="C39" s="78" t="s">
        <v>127</v>
      </c>
      <c r="D39" s="78" t="s">
        <v>530</v>
      </c>
      <c r="E39" s="82">
        <v>3</v>
      </c>
      <c r="G39" s="79">
        <v>8</v>
      </c>
      <c r="H39" s="81" t="s">
        <v>139</v>
      </c>
      <c r="I39" s="78" t="s">
        <v>531</v>
      </c>
      <c r="J39" s="82">
        <v>4</v>
      </c>
    </row>
    <row r="40" spans="1:10" s="67" customFormat="1" x14ac:dyDescent="0.3">
      <c r="A40" s="79"/>
      <c r="B40" s="81">
        <v>7</v>
      </c>
      <c r="C40" s="78" t="s">
        <v>131</v>
      </c>
      <c r="D40" s="78" t="s">
        <v>532</v>
      </c>
      <c r="E40" s="82">
        <v>4</v>
      </c>
      <c r="G40" s="79">
        <v>8</v>
      </c>
      <c r="H40" s="81" t="s">
        <v>142</v>
      </c>
      <c r="I40" s="78" t="s">
        <v>533</v>
      </c>
      <c r="J40" s="82">
        <v>4</v>
      </c>
    </row>
    <row r="41" spans="1:10" s="67" customFormat="1" x14ac:dyDescent="0.3">
      <c r="A41" s="79"/>
      <c r="B41" s="81">
        <v>7</v>
      </c>
      <c r="C41" s="78" t="s">
        <v>135</v>
      </c>
      <c r="D41" s="78" t="s">
        <v>534</v>
      </c>
      <c r="E41" s="82">
        <v>3</v>
      </c>
      <c r="G41" s="79">
        <v>8</v>
      </c>
      <c r="H41" s="81" t="s">
        <v>145</v>
      </c>
      <c r="I41" s="78" t="s">
        <v>535</v>
      </c>
      <c r="J41" s="82">
        <v>3</v>
      </c>
    </row>
    <row r="42" spans="1:10" s="67" customFormat="1" ht="20.399999999999999" x14ac:dyDescent="0.3">
      <c r="A42" s="79"/>
      <c r="B42" s="81">
        <v>7</v>
      </c>
      <c r="C42" s="78"/>
      <c r="D42" s="78" t="s">
        <v>87</v>
      </c>
      <c r="E42" s="82">
        <v>3</v>
      </c>
      <c r="G42" s="79">
        <v>8</v>
      </c>
      <c r="H42" s="81" t="s">
        <v>147</v>
      </c>
      <c r="I42" s="78" t="s">
        <v>536</v>
      </c>
      <c r="J42" s="82">
        <v>4</v>
      </c>
    </row>
    <row r="43" spans="1:10" s="67" customFormat="1" x14ac:dyDescent="0.3">
      <c r="A43" s="79"/>
      <c r="B43" s="81">
        <v>8</v>
      </c>
      <c r="C43" s="78" t="s">
        <v>137</v>
      </c>
      <c r="D43" s="78" t="s">
        <v>537</v>
      </c>
      <c r="E43" s="82">
        <v>4</v>
      </c>
      <c r="G43" s="79">
        <v>8</v>
      </c>
      <c r="H43" s="81" t="s">
        <v>151</v>
      </c>
      <c r="I43" s="78" t="s">
        <v>538</v>
      </c>
      <c r="J43" s="82">
        <v>3</v>
      </c>
    </row>
    <row r="44" spans="1:10" s="67" customFormat="1" x14ac:dyDescent="0.3">
      <c r="A44" s="79"/>
      <c r="B44" s="81">
        <v>8</v>
      </c>
      <c r="C44" s="78" t="s">
        <v>141</v>
      </c>
      <c r="D44" s="78" t="s">
        <v>539</v>
      </c>
      <c r="E44" s="82">
        <v>3</v>
      </c>
      <c r="G44" s="79">
        <v>8</v>
      </c>
      <c r="H44" s="81"/>
      <c r="I44" s="78" t="s">
        <v>87</v>
      </c>
      <c r="J44" s="82">
        <v>3</v>
      </c>
    </row>
    <row r="45" spans="1:10" s="67" customFormat="1" x14ac:dyDescent="0.3">
      <c r="A45" s="79"/>
      <c r="B45" s="81">
        <v>8</v>
      </c>
      <c r="C45" s="78" t="s">
        <v>143</v>
      </c>
      <c r="D45" s="78" t="s">
        <v>540</v>
      </c>
      <c r="E45" s="82">
        <v>4</v>
      </c>
      <c r="G45" s="79">
        <v>9</v>
      </c>
      <c r="H45" s="81" t="s">
        <v>156</v>
      </c>
      <c r="I45" s="78" t="s">
        <v>541</v>
      </c>
      <c r="J45" s="82">
        <v>4</v>
      </c>
    </row>
    <row r="46" spans="1:10" s="67" customFormat="1" x14ac:dyDescent="0.3">
      <c r="A46" s="79"/>
      <c r="B46" s="81">
        <v>8</v>
      </c>
      <c r="C46" s="78" t="s">
        <v>146</v>
      </c>
      <c r="D46" s="78" t="s">
        <v>542</v>
      </c>
      <c r="E46" s="82">
        <v>3</v>
      </c>
      <c r="G46" s="79">
        <v>9</v>
      </c>
      <c r="H46" s="81" t="s">
        <v>160</v>
      </c>
      <c r="I46" s="78" t="s">
        <v>543</v>
      </c>
      <c r="J46" s="82">
        <v>4</v>
      </c>
    </row>
    <row r="47" spans="1:10" s="67" customFormat="1" x14ac:dyDescent="0.3">
      <c r="A47" s="79"/>
      <c r="B47" s="81">
        <v>8</v>
      </c>
      <c r="C47" s="78" t="s">
        <v>149</v>
      </c>
      <c r="D47" s="78" t="s">
        <v>544</v>
      </c>
      <c r="E47" s="82">
        <v>4</v>
      </c>
      <c r="G47" s="79">
        <v>9</v>
      </c>
      <c r="H47" s="81" t="s">
        <v>163</v>
      </c>
      <c r="I47" s="78" t="s">
        <v>545</v>
      </c>
      <c r="J47" s="82">
        <v>3</v>
      </c>
    </row>
    <row r="48" spans="1:10" s="67" customFormat="1" x14ac:dyDescent="0.3">
      <c r="A48" s="79"/>
      <c r="B48" s="81">
        <v>8</v>
      </c>
      <c r="C48" s="78" t="s">
        <v>151</v>
      </c>
      <c r="D48" s="78" t="s">
        <v>546</v>
      </c>
      <c r="E48" s="82">
        <v>3</v>
      </c>
      <c r="G48" s="79">
        <v>9</v>
      </c>
      <c r="H48" s="81" t="s">
        <v>166</v>
      </c>
      <c r="I48" s="78" t="s">
        <v>547</v>
      </c>
      <c r="J48" s="82">
        <v>5</v>
      </c>
    </row>
    <row r="49" spans="1:10" s="67" customFormat="1" x14ac:dyDescent="0.3">
      <c r="A49" s="79"/>
      <c r="B49" s="81">
        <v>9</v>
      </c>
      <c r="C49" s="78" t="s">
        <v>154</v>
      </c>
      <c r="D49" s="78" t="s">
        <v>548</v>
      </c>
      <c r="E49" s="82">
        <v>3</v>
      </c>
      <c r="G49" s="79">
        <v>9</v>
      </c>
      <c r="H49" s="81"/>
      <c r="I49" s="78" t="s">
        <v>87</v>
      </c>
      <c r="J49" s="82">
        <v>3</v>
      </c>
    </row>
    <row r="50" spans="1:10" s="67" customFormat="1" x14ac:dyDescent="0.3">
      <c r="A50" s="79"/>
      <c r="B50" s="81">
        <v>9</v>
      </c>
      <c r="C50" s="78" t="s">
        <v>158</v>
      </c>
      <c r="D50" s="78" t="s">
        <v>549</v>
      </c>
      <c r="E50" s="82">
        <v>4</v>
      </c>
      <c r="G50" s="79">
        <v>9</v>
      </c>
      <c r="H50" s="81"/>
      <c r="I50" s="78" t="s">
        <v>87</v>
      </c>
      <c r="J50" s="82">
        <v>3</v>
      </c>
    </row>
    <row r="51" spans="1:10" s="67" customFormat="1" x14ac:dyDescent="0.3">
      <c r="A51" s="79"/>
      <c r="B51" s="81">
        <v>9</v>
      </c>
      <c r="C51" s="78" t="s">
        <v>162</v>
      </c>
      <c r="D51" s="78" t="s">
        <v>550</v>
      </c>
      <c r="E51" s="82">
        <v>3</v>
      </c>
      <c r="G51" s="79">
        <v>10</v>
      </c>
      <c r="H51" s="81" t="s">
        <v>168</v>
      </c>
      <c r="I51" s="78" t="s">
        <v>551</v>
      </c>
      <c r="J51" s="82">
        <v>5</v>
      </c>
    </row>
    <row r="52" spans="1:10" s="67" customFormat="1" x14ac:dyDescent="0.3">
      <c r="A52" s="79"/>
      <c r="B52" s="81">
        <v>9</v>
      </c>
      <c r="C52" s="78" t="s">
        <v>164</v>
      </c>
      <c r="D52" s="78" t="s">
        <v>552</v>
      </c>
      <c r="E52" s="82">
        <v>5</v>
      </c>
      <c r="G52" s="79">
        <v>10</v>
      </c>
      <c r="H52" s="81" t="s">
        <v>171</v>
      </c>
      <c r="I52" s="78" t="s">
        <v>553</v>
      </c>
      <c r="J52" s="82">
        <v>4</v>
      </c>
    </row>
    <row r="53" spans="1:10" s="67" customFormat="1" x14ac:dyDescent="0.3">
      <c r="A53" s="79"/>
      <c r="B53" s="81">
        <v>9</v>
      </c>
      <c r="C53" s="78"/>
      <c r="D53" s="78" t="s">
        <v>87</v>
      </c>
      <c r="E53" s="82">
        <v>3</v>
      </c>
      <c r="G53" s="79">
        <v>10</v>
      </c>
      <c r="H53" s="81"/>
      <c r="I53" s="78" t="s">
        <v>87</v>
      </c>
      <c r="J53" s="82">
        <v>3</v>
      </c>
    </row>
    <row r="54" spans="1:10" s="67" customFormat="1" x14ac:dyDescent="0.3">
      <c r="A54" s="79"/>
      <c r="B54" s="81">
        <v>10</v>
      </c>
      <c r="C54" s="78" t="s">
        <v>168</v>
      </c>
      <c r="D54" s="78" t="s">
        <v>554</v>
      </c>
      <c r="E54" s="82">
        <v>5</v>
      </c>
      <c r="G54" s="79">
        <v>10</v>
      </c>
      <c r="H54" s="81"/>
      <c r="I54" s="78" t="s">
        <v>87</v>
      </c>
      <c r="J54" s="82">
        <v>3</v>
      </c>
    </row>
    <row r="55" spans="1:10" s="67" customFormat="1" x14ac:dyDescent="0.3">
      <c r="A55" s="79"/>
      <c r="B55" s="81">
        <v>10</v>
      </c>
      <c r="C55" s="78"/>
      <c r="D55" s="78" t="s">
        <v>87</v>
      </c>
      <c r="E55" s="82">
        <v>3</v>
      </c>
      <c r="G55" s="79">
        <v>10</v>
      </c>
      <c r="H55" s="81"/>
      <c r="I55" s="78" t="s">
        <v>87</v>
      </c>
      <c r="J55" s="82">
        <v>3</v>
      </c>
    </row>
    <row r="56" spans="1:10" s="67" customFormat="1" x14ac:dyDescent="0.3">
      <c r="A56" s="79"/>
      <c r="B56" s="81">
        <v>10</v>
      </c>
      <c r="C56" s="78"/>
      <c r="D56" s="78" t="s">
        <v>87</v>
      </c>
      <c r="E56" s="82">
        <v>3</v>
      </c>
      <c r="G56" s="79"/>
      <c r="H56" s="81"/>
      <c r="I56" s="78"/>
      <c r="J56" s="82"/>
    </row>
    <row r="57" spans="1:10" s="67" customFormat="1" x14ac:dyDescent="0.3">
      <c r="A57" s="79"/>
      <c r="B57" s="81">
        <v>10</v>
      </c>
      <c r="C57" s="78"/>
      <c r="D57" s="78" t="s">
        <v>87</v>
      </c>
      <c r="E57" s="82">
        <v>3</v>
      </c>
      <c r="G57" s="79"/>
      <c r="H57" s="81"/>
      <c r="I57" s="78"/>
      <c r="J57" s="82"/>
    </row>
    <row r="58" spans="1:10" s="67" customFormat="1" x14ac:dyDescent="0.3">
      <c r="A58" s="79"/>
      <c r="B58" s="81"/>
      <c r="C58" s="78"/>
      <c r="D58" s="78"/>
      <c r="E58" s="82"/>
      <c r="G58" s="79"/>
      <c r="H58" s="81"/>
      <c r="I58" s="78"/>
      <c r="J58" s="82"/>
    </row>
    <row r="59" spans="1:10" s="67" customFormat="1" x14ac:dyDescent="0.3">
      <c r="A59" s="79"/>
      <c r="B59" s="81"/>
      <c r="C59" s="78"/>
      <c r="D59" s="78"/>
      <c r="E59" s="82"/>
      <c r="G59" s="79"/>
      <c r="H59" s="81"/>
      <c r="I59" s="78"/>
      <c r="J59" s="82"/>
    </row>
    <row r="60" spans="1:10" s="67" customFormat="1" x14ac:dyDescent="0.3">
      <c r="A60" s="79"/>
      <c r="B60" s="81"/>
      <c r="C60" s="78"/>
      <c r="D60" s="78"/>
      <c r="E60" s="77"/>
      <c r="G60" s="79"/>
      <c r="H60" s="81"/>
      <c r="I60" s="78"/>
      <c r="J60" s="82"/>
    </row>
    <row r="61" spans="1:10" s="67" customFormat="1" x14ac:dyDescent="0.3">
      <c r="A61" s="79"/>
      <c r="B61" s="81"/>
      <c r="C61" s="78"/>
      <c r="D61" s="78"/>
      <c r="E61" s="77"/>
      <c r="G61" s="79"/>
      <c r="H61" s="81"/>
      <c r="I61" s="78"/>
      <c r="J61" s="82"/>
    </row>
    <row r="62" spans="1:10" s="67" customFormat="1" x14ac:dyDescent="0.3">
      <c r="A62" s="79"/>
      <c r="B62" s="81"/>
      <c r="C62" s="78"/>
      <c r="D62" s="78"/>
      <c r="E62" s="77"/>
      <c r="G62" s="79"/>
      <c r="H62" s="81"/>
      <c r="I62" s="78"/>
      <c r="J62" s="82"/>
    </row>
    <row r="63" spans="1:10" s="67" customFormat="1" x14ac:dyDescent="0.3">
      <c r="B63" s="65"/>
      <c r="C63" s="66"/>
      <c r="D63" s="66"/>
      <c r="E63" s="66"/>
      <c r="J63" s="83"/>
    </row>
    <row r="64" spans="1:10" s="67" customFormat="1" x14ac:dyDescent="0.3">
      <c r="B64" s="65"/>
      <c r="C64" s="66"/>
      <c r="D64" s="70" t="s">
        <v>555</v>
      </c>
      <c r="E64" s="75">
        <f>SUM(E4:E63)</f>
        <v>200</v>
      </c>
      <c r="I64" s="70" t="s">
        <v>556</v>
      </c>
      <c r="J64" s="70">
        <f>SUM(J4:J63)</f>
        <v>200</v>
      </c>
    </row>
    <row r="65" spans="2:10" s="67" customFormat="1" x14ac:dyDescent="0.3">
      <c r="B65" s="65"/>
      <c r="C65" s="66"/>
      <c r="D65" s="66"/>
      <c r="E65" s="66"/>
      <c r="G65"/>
      <c r="H65"/>
      <c r="I65"/>
      <c r="J65"/>
    </row>
    <row r="66" spans="2:10" s="67" customFormat="1" x14ac:dyDescent="0.3">
      <c r="B66" s="65"/>
      <c r="C66" s="66"/>
      <c r="D66" s="66"/>
      <c r="E66" s="66"/>
      <c r="G66"/>
      <c r="H66"/>
      <c r="I66"/>
      <c r="J66"/>
    </row>
    <row r="67" spans="2:10" s="67" customFormat="1" x14ac:dyDescent="0.3">
      <c r="B67" s="65"/>
      <c r="C67" s="66"/>
      <c r="D67" s="66"/>
      <c r="E67" s="66"/>
      <c r="G67"/>
      <c r="H67"/>
      <c r="I67"/>
      <c r="J67"/>
    </row>
    <row r="68" spans="2:10" s="67" customFormat="1" x14ac:dyDescent="0.3">
      <c r="B68" s="65"/>
      <c r="C68" s="66"/>
      <c r="D68" s="66"/>
      <c r="E68" s="66"/>
      <c r="G68"/>
      <c r="H68"/>
      <c r="I68"/>
      <c r="J68"/>
    </row>
    <row r="69" spans="2:10" s="67" customFormat="1" x14ac:dyDescent="0.3">
      <c r="B69" s="65"/>
      <c r="C69" s="66"/>
      <c r="D69" s="66"/>
      <c r="E69" s="66"/>
      <c r="G69"/>
      <c r="H69"/>
      <c r="I69"/>
      <c r="J69"/>
    </row>
    <row r="70" spans="2:10" s="67" customFormat="1" x14ac:dyDescent="0.3">
      <c r="B70" s="65"/>
      <c r="C70" s="66"/>
      <c r="D70" s="66"/>
      <c r="E70" s="66"/>
      <c r="G70"/>
      <c r="H70"/>
      <c r="I70"/>
      <c r="J70"/>
    </row>
    <row r="71" spans="2:10" s="67" customFormat="1" x14ac:dyDescent="0.3">
      <c r="B71" s="65"/>
      <c r="C71" s="66"/>
      <c r="D71" s="66"/>
      <c r="E71" s="66"/>
      <c r="G71"/>
      <c r="H71"/>
      <c r="I71"/>
      <c r="J71"/>
    </row>
    <row r="72" spans="2:10" s="67" customFormat="1" x14ac:dyDescent="0.3">
      <c r="B72" s="65"/>
      <c r="C72" s="66"/>
      <c r="D72" s="66"/>
      <c r="E72" s="66"/>
      <c r="G72"/>
      <c r="H72"/>
      <c r="I72"/>
      <c r="J72"/>
    </row>
    <row r="73" spans="2:10" s="67" customFormat="1" x14ac:dyDescent="0.3">
      <c r="B73" s="65"/>
      <c r="C73" s="66"/>
      <c r="D73" s="66"/>
      <c r="E73" s="66"/>
      <c r="G73"/>
      <c r="H73"/>
      <c r="I73"/>
      <c r="J73"/>
    </row>
    <row r="74" spans="2:10" s="67" customFormat="1" x14ac:dyDescent="0.3">
      <c r="B74" s="65"/>
      <c r="C74" s="66"/>
      <c r="D74" s="66"/>
      <c r="E74" s="66"/>
      <c r="G74"/>
      <c r="H74"/>
      <c r="I74"/>
      <c r="J74"/>
    </row>
    <row r="75" spans="2:10" s="67" customFormat="1" x14ac:dyDescent="0.3">
      <c r="B75" s="65"/>
      <c r="C75" s="66"/>
      <c r="D75" s="66"/>
      <c r="E75" s="66"/>
      <c r="G75"/>
      <c r="H75"/>
      <c r="I75"/>
      <c r="J75"/>
    </row>
    <row r="76" spans="2:10" s="67" customFormat="1" x14ac:dyDescent="0.3">
      <c r="B76" s="65"/>
      <c r="C76" s="66"/>
      <c r="D76" s="66"/>
      <c r="E76" s="66"/>
      <c r="G76"/>
      <c r="H76"/>
      <c r="I76"/>
      <c r="J76"/>
    </row>
    <row r="77" spans="2:10" s="67" customFormat="1" x14ac:dyDescent="0.3">
      <c r="B77" s="65"/>
      <c r="C77" s="66"/>
      <c r="D77" s="66"/>
      <c r="E77" s="66"/>
      <c r="G77"/>
      <c r="H77"/>
      <c r="I77"/>
      <c r="J77"/>
    </row>
    <row r="78" spans="2:10" s="67" customFormat="1" x14ac:dyDescent="0.3">
      <c r="B78" s="65"/>
      <c r="C78" s="66"/>
      <c r="D78" s="66"/>
      <c r="E78" s="66"/>
      <c r="G78"/>
      <c r="H78"/>
      <c r="I78"/>
      <c r="J78"/>
    </row>
    <row r="79" spans="2:10" s="67" customFormat="1" x14ac:dyDescent="0.3">
      <c r="B79" s="65"/>
      <c r="C79" s="66"/>
      <c r="D79" s="66"/>
      <c r="E79" s="66"/>
      <c r="G79"/>
      <c r="H79"/>
      <c r="I79"/>
      <c r="J79"/>
    </row>
    <row r="80" spans="2:10" s="67" customFormat="1" x14ac:dyDescent="0.3">
      <c r="B80" s="65"/>
      <c r="C80" s="66"/>
      <c r="D80" s="66"/>
      <c r="E80" s="66"/>
      <c r="G80"/>
      <c r="H80"/>
      <c r="I80"/>
      <c r="J80"/>
    </row>
    <row r="81" spans="2:10" s="67" customFormat="1" x14ac:dyDescent="0.3">
      <c r="B81" s="65"/>
      <c r="C81" s="66"/>
      <c r="D81" s="66"/>
      <c r="E81" s="66"/>
      <c r="G81"/>
      <c r="H81"/>
      <c r="I81"/>
      <c r="J81"/>
    </row>
    <row r="82" spans="2:10" s="67" customFormat="1" x14ac:dyDescent="0.3">
      <c r="B82" s="65"/>
      <c r="C82" s="66"/>
      <c r="D82" s="66"/>
      <c r="E82" s="66"/>
      <c r="G82"/>
      <c r="H82"/>
      <c r="I82"/>
      <c r="J82"/>
    </row>
    <row r="83" spans="2:10" s="67" customFormat="1" x14ac:dyDescent="0.3">
      <c r="B83" s="65"/>
      <c r="C83" s="66"/>
      <c r="D83" s="66"/>
      <c r="E83" s="66"/>
      <c r="G83"/>
      <c r="H83"/>
      <c r="I83"/>
      <c r="J83"/>
    </row>
    <row r="84" spans="2:10" s="67" customFormat="1" x14ac:dyDescent="0.3">
      <c r="B84" s="65"/>
      <c r="C84" s="66"/>
      <c r="D84" s="66"/>
      <c r="E84" s="66"/>
      <c r="G84"/>
      <c r="H84"/>
      <c r="I84"/>
      <c r="J84"/>
    </row>
    <row r="85" spans="2:10" s="67" customFormat="1" ht="13.35" customHeight="1" x14ac:dyDescent="0.3">
      <c r="B85" s="65"/>
      <c r="C85" s="66"/>
      <c r="D85" s="66"/>
      <c r="E85" s="66"/>
      <c r="G85"/>
      <c r="H85"/>
      <c r="I85"/>
      <c r="J85"/>
    </row>
  </sheetData>
  <pageMargins left="0.70866141732283472" right="0.70866141732283472" top="0.74803149606299213" bottom="0.74803149606299213" header="0.31496062992125984" footer="0.31496062992125984"/>
  <pageSetup scale="7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3358C-210C-43ED-90EF-67EC66AE24C0}">
  <dimension ref="A2:I25"/>
  <sheetViews>
    <sheetView workbookViewId="0">
      <selection activeCell="L32" sqref="L32"/>
    </sheetView>
  </sheetViews>
  <sheetFormatPr baseColWidth="10" defaultColWidth="11.44140625" defaultRowHeight="14.4" x14ac:dyDescent="0.3"/>
  <cols>
    <col min="1" max="1" width="8.6640625" customWidth="1"/>
    <col min="2" max="2" width="37.5546875" bestFit="1" customWidth="1"/>
    <col min="3" max="3" width="10.5546875" customWidth="1"/>
    <col min="4" max="4" width="13.44140625" customWidth="1"/>
    <col min="5" max="5" width="13.5546875" customWidth="1"/>
    <col min="6" max="6" width="28.109375" bestFit="1" customWidth="1"/>
    <col min="7" max="7" width="10.88671875" customWidth="1"/>
    <col min="8" max="8" width="7.6640625" customWidth="1"/>
    <col min="9" max="9" width="32.5546875" bestFit="1" customWidth="1"/>
  </cols>
  <sheetData>
    <row r="2" spans="1:9" x14ac:dyDescent="0.3">
      <c r="A2" s="88" t="s">
        <v>10</v>
      </c>
      <c r="B2" s="89" t="s">
        <v>557</v>
      </c>
      <c r="C2" s="89" t="s">
        <v>14</v>
      </c>
      <c r="D2" s="89" t="s">
        <v>9</v>
      </c>
      <c r="E2" s="89" t="s">
        <v>558</v>
      </c>
      <c r="F2" s="89" t="s">
        <v>559</v>
      </c>
      <c r="G2" s="89" t="s">
        <v>560</v>
      </c>
      <c r="H2" s="89" t="s">
        <v>561</v>
      </c>
      <c r="I2" s="90" t="s">
        <v>562</v>
      </c>
    </row>
    <row r="3" spans="1:9" x14ac:dyDescent="0.3">
      <c r="A3" s="86" t="s">
        <v>563</v>
      </c>
      <c r="B3" s="84" t="s">
        <v>564</v>
      </c>
      <c r="C3" s="85">
        <v>6</v>
      </c>
      <c r="D3" s="85">
        <v>1</v>
      </c>
      <c r="E3" s="85" t="s">
        <v>565</v>
      </c>
      <c r="F3" s="84" t="s">
        <v>566</v>
      </c>
      <c r="G3" s="85">
        <v>6</v>
      </c>
      <c r="H3" s="85">
        <v>1</v>
      </c>
      <c r="I3" s="87" t="s">
        <v>567</v>
      </c>
    </row>
    <row r="4" spans="1:9" x14ac:dyDescent="0.3">
      <c r="A4" s="86" t="s">
        <v>243</v>
      </c>
      <c r="B4" s="84" t="s">
        <v>568</v>
      </c>
      <c r="C4" s="85">
        <v>3</v>
      </c>
      <c r="D4" s="85">
        <v>1</v>
      </c>
      <c r="E4" s="85" t="s">
        <v>55</v>
      </c>
      <c r="F4" s="84" t="s">
        <v>569</v>
      </c>
      <c r="G4" s="85">
        <v>3</v>
      </c>
      <c r="H4" s="85">
        <v>1</v>
      </c>
      <c r="I4" s="87" t="s">
        <v>570</v>
      </c>
    </row>
    <row r="5" spans="1:9" x14ac:dyDescent="0.3">
      <c r="A5" s="86" t="s">
        <v>571</v>
      </c>
      <c r="B5" s="84" t="s">
        <v>572</v>
      </c>
      <c r="C5" s="85">
        <v>5</v>
      </c>
      <c r="D5" s="85">
        <v>2</v>
      </c>
      <c r="E5" s="85" t="s">
        <v>573</v>
      </c>
      <c r="F5" s="84" t="s">
        <v>574</v>
      </c>
      <c r="G5" s="85">
        <v>5</v>
      </c>
      <c r="H5" s="85">
        <v>2</v>
      </c>
      <c r="I5" s="87" t="s">
        <v>575</v>
      </c>
    </row>
    <row r="6" spans="1:9" x14ac:dyDescent="0.3">
      <c r="A6" s="86" t="s">
        <v>576</v>
      </c>
      <c r="B6" s="84" t="s">
        <v>577</v>
      </c>
      <c r="C6" s="85">
        <v>4</v>
      </c>
      <c r="D6" s="85">
        <v>5</v>
      </c>
      <c r="E6" s="85" t="s">
        <v>578</v>
      </c>
      <c r="F6" s="84" t="s">
        <v>579</v>
      </c>
      <c r="G6" s="85">
        <v>4</v>
      </c>
      <c r="H6" s="85">
        <v>5</v>
      </c>
      <c r="I6" s="87" t="s">
        <v>580</v>
      </c>
    </row>
    <row r="7" spans="1:9" x14ac:dyDescent="0.3">
      <c r="A7" s="86" t="s">
        <v>581</v>
      </c>
      <c r="B7" s="84" t="s">
        <v>582</v>
      </c>
      <c r="C7" s="85">
        <v>3</v>
      </c>
      <c r="D7" s="85">
        <v>6</v>
      </c>
      <c r="E7" s="85" t="s">
        <v>583</v>
      </c>
      <c r="F7" s="84" t="s">
        <v>584</v>
      </c>
      <c r="G7" s="85">
        <v>3</v>
      </c>
      <c r="H7" s="85">
        <v>6</v>
      </c>
      <c r="I7" s="87" t="s">
        <v>585</v>
      </c>
    </row>
    <row r="8" spans="1:9" x14ac:dyDescent="0.3">
      <c r="A8" s="86" t="s">
        <v>586</v>
      </c>
      <c r="B8" s="84" t="s">
        <v>587</v>
      </c>
      <c r="C8" s="85">
        <v>5</v>
      </c>
      <c r="D8" s="85">
        <v>6</v>
      </c>
      <c r="E8" s="85" t="s">
        <v>588</v>
      </c>
      <c r="F8" s="84" t="s">
        <v>589</v>
      </c>
      <c r="G8" s="85">
        <v>5</v>
      </c>
      <c r="H8" s="85">
        <v>7</v>
      </c>
      <c r="I8" s="87" t="s">
        <v>590</v>
      </c>
    </row>
    <row r="9" spans="1:9" x14ac:dyDescent="0.3">
      <c r="A9" s="86" t="s">
        <v>591</v>
      </c>
      <c r="B9" s="84" t="s">
        <v>592</v>
      </c>
      <c r="C9" s="85">
        <v>4</v>
      </c>
      <c r="D9" s="85">
        <v>7</v>
      </c>
      <c r="E9" s="85" t="s">
        <v>593</v>
      </c>
      <c r="F9" s="84" t="s">
        <v>594</v>
      </c>
      <c r="G9" s="85">
        <v>4</v>
      </c>
      <c r="H9" s="85">
        <v>7</v>
      </c>
      <c r="I9" s="87" t="s">
        <v>595</v>
      </c>
    </row>
    <row r="10" spans="1:9" x14ac:dyDescent="0.3">
      <c r="A10" s="86" t="s">
        <v>596</v>
      </c>
      <c r="B10" s="84" t="s">
        <v>597</v>
      </c>
      <c r="C10" s="85">
        <v>3</v>
      </c>
      <c r="D10" s="85">
        <v>5</v>
      </c>
      <c r="E10" s="85" t="s">
        <v>598</v>
      </c>
      <c r="F10" s="84" t="s">
        <v>599</v>
      </c>
      <c r="G10" s="85">
        <v>4</v>
      </c>
      <c r="H10" s="85">
        <v>8</v>
      </c>
      <c r="I10" s="87" t="s">
        <v>600</v>
      </c>
    </row>
    <row r="11" spans="1:9" x14ac:dyDescent="0.3">
      <c r="A11" s="86" t="s">
        <v>601</v>
      </c>
      <c r="B11" s="84" t="s">
        <v>602</v>
      </c>
      <c r="C11" s="85">
        <v>4</v>
      </c>
      <c r="D11" s="85">
        <v>6</v>
      </c>
      <c r="E11" s="85" t="s">
        <v>603</v>
      </c>
      <c r="F11" s="78" t="s">
        <v>604</v>
      </c>
      <c r="G11" s="85">
        <v>4</v>
      </c>
      <c r="H11" s="85">
        <v>9</v>
      </c>
      <c r="I11" s="87" t="s">
        <v>605</v>
      </c>
    </row>
    <row r="12" spans="1:9" x14ac:dyDescent="0.3">
      <c r="A12" s="91" t="s">
        <v>606</v>
      </c>
      <c r="B12" s="92" t="s">
        <v>607</v>
      </c>
      <c r="C12" s="93">
        <v>4</v>
      </c>
      <c r="D12" s="93">
        <v>9</v>
      </c>
      <c r="E12" s="93" t="s">
        <v>608</v>
      </c>
      <c r="F12" s="92" t="s">
        <v>609</v>
      </c>
      <c r="G12" s="93">
        <v>4</v>
      </c>
      <c r="H12" s="93">
        <v>10</v>
      </c>
      <c r="I12" s="94" t="s">
        <v>610</v>
      </c>
    </row>
    <row r="16" spans="1:9" x14ac:dyDescent="0.3">
      <c r="B16" s="95" t="s">
        <v>611</v>
      </c>
      <c r="C16" s="95" t="s">
        <v>14</v>
      </c>
      <c r="D16" s="95" t="s">
        <v>612</v>
      </c>
      <c r="E16" s="95" t="s">
        <v>613</v>
      </c>
    </row>
    <row r="17" spans="2:5" x14ac:dyDescent="0.3">
      <c r="B17" s="95" t="s">
        <v>614</v>
      </c>
      <c r="C17" s="95">
        <v>4</v>
      </c>
      <c r="D17" s="95">
        <v>4</v>
      </c>
      <c r="E17" s="95">
        <v>3</v>
      </c>
    </row>
    <row r="18" spans="2:5" x14ac:dyDescent="0.3">
      <c r="B18" s="95" t="s">
        <v>615</v>
      </c>
      <c r="C18" s="95">
        <v>3</v>
      </c>
      <c r="D18" s="95">
        <v>3</v>
      </c>
      <c r="E18" s="95">
        <v>5</v>
      </c>
    </row>
    <row r="19" spans="2:5" x14ac:dyDescent="0.3">
      <c r="B19" s="95" t="s">
        <v>616</v>
      </c>
      <c r="C19" s="95">
        <v>4</v>
      </c>
      <c r="D19" s="95">
        <v>7</v>
      </c>
      <c r="E19" s="95">
        <v>6</v>
      </c>
    </row>
    <row r="20" spans="2:5" x14ac:dyDescent="0.3">
      <c r="B20" s="95" t="s">
        <v>617</v>
      </c>
      <c r="C20" s="95">
        <v>4</v>
      </c>
      <c r="D20" s="95">
        <v>7</v>
      </c>
      <c r="E20" s="95">
        <v>6</v>
      </c>
    </row>
    <row r="21" spans="2:5" x14ac:dyDescent="0.3">
      <c r="B21" s="95" t="s">
        <v>618</v>
      </c>
      <c r="C21" s="95">
        <v>4</v>
      </c>
      <c r="D21" s="95">
        <v>5</v>
      </c>
      <c r="E21" s="95">
        <v>6</v>
      </c>
    </row>
    <row r="22" spans="2:5" x14ac:dyDescent="0.3">
      <c r="B22" s="95" t="s">
        <v>508</v>
      </c>
      <c r="C22" s="95">
        <v>4</v>
      </c>
      <c r="D22" s="95">
        <v>6</v>
      </c>
      <c r="E22" s="95">
        <v>5</v>
      </c>
    </row>
    <row r="23" spans="2:5" x14ac:dyDescent="0.3">
      <c r="B23" s="95" t="s">
        <v>619</v>
      </c>
      <c r="C23" s="95">
        <v>4</v>
      </c>
      <c r="D23" s="95">
        <v>7</v>
      </c>
      <c r="E23" s="95">
        <v>9</v>
      </c>
    </row>
    <row r="24" spans="2:5" x14ac:dyDescent="0.3">
      <c r="B24" s="95" t="s">
        <v>620</v>
      </c>
      <c r="C24" s="95">
        <v>4</v>
      </c>
      <c r="D24" s="95">
        <v>8</v>
      </c>
      <c r="E24" s="95">
        <v>7</v>
      </c>
    </row>
    <row r="25" spans="2:5" x14ac:dyDescent="0.3">
      <c r="B25" s="95" t="s">
        <v>621</v>
      </c>
      <c r="C25" s="95">
        <v>4</v>
      </c>
      <c r="D25" s="95">
        <v>6</v>
      </c>
      <c r="E25" s="95">
        <v>8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D0AC8-C968-492E-AB33-69C59F98306B}">
  <dimension ref="B1:E61"/>
  <sheetViews>
    <sheetView showGridLines="0" workbookViewId="0">
      <selection activeCell="L32" sqref="L32"/>
    </sheetView>
  </sheetViews>
  <sheetFormatPr baseColWidth="10" defaultColWidth="11.44140625" defaultRowHeight="14.4" x14ac:dyDescent="0.3"/>
  <cols>
    <col min="2" max="2" width="46.33203125" bestFit="1" customWidth="1"/>
    <col min="3" max="3" width="6.5546875" bestFit="1" customWidth="1"/>
    <col min="4" max="4" width="10.109375" style="55" customWidth="1"/>
    <col min="5" max="5" width="14.88671875" style="55" customWidth="1"/>
  </cols>
  <sheetData>
    <row r="1" spans="2:5" ht="24" x14ac:dyDescent="0.3">
      <c r="B1" s="74" t="s">
        <v>87</v>
      </c>
      <c r="C1" s="74" t="s">
        <v>10</v>
      </c>
      <c r="D1" s="74" t="s">
        <v>622</v>
      </c>
      <c r="E1" s="74" t="s">
        <v>623</v>
      </c>
    </row>
    <row r="2" spans="2:5" x14ac:dyDescent="0.3">
      <c r="B2" s="100" t="s">
        <v>624</v>
      </c>
      <c r="C2" s="100" t="s">
        <v>625</v>
      </c>
      <c r="D2" s="101">
        <v>3</v>
      </c>
      <c r="E2" s="102">
        <v>3</v>
      </c>
    </row>
    <row r="3" spans="2:5" x14ac:dyDescent="0.3">
      <c r="B3" s="100" t="s">
        <v>626</v>
      </c>
      <c r="C3" s="100" t="s">
        <v>627</v>
      </c>
      <c r="D3" s="101">
        <v>3</v>
      </c>
      <c r="E3" s="102">
        <v>3</v>
      </c>
    </row>
    <row r="4" spans="2:5" x14ac:dyDescent="0.3">
      <c r="B4" s="100" t="s">
        <v>628</v>
      </c>
      <c r="C4" s="100" t="s">
        <v>629</v>
      </c>
      <c r="D4" s="101">
        <v>3</v>
      </c>
      <c r="E4" s="102">
        <v>3</v>
      </c>
    </row>
    <row r="5" spans="2:5" x14ac:dyDescent="0.3">
      <c r="B5" s="100" t="s">
        <v>630</v>
      </c>
      <c r="C5" s="100" t="s">
        <v>631</v>
      </c>
      <c r="D5" s="101">
        <v>3</v>
      </c>
      <c r="E5" s="102">
        <v>3</v>
      </c>
    </row>
    <row r="6" spans="2:5" x14ac:dyDescent="0.3">
      <c r="B6" s="100" t="s">
        <v>632</v>
      </c>
      <c r="C6" s="100" t="s">
        <v>633</v>
      </c>
      <c r="D6" s="101">
        <v>3</v>
      </c>
      <c r="E6" s="102">
        <v>3</v>
      </c>
    </row>
    <row r="7" spans="2:5" x14ac:dyDescent="0.3">
      <c r="B7" s="100" t="s">
        <v>634</v>
      </c>
      <c r="C7" s="100" t="s">
        <v>635</v>
      </c>
      <c r="D7" s="101">
        <v>3</v>
      </c>
      <c r="E7" s="102">
        <v>3</v>
      </c>
    </row>
    <row r="8" spans="2:5" x14ac:dyDescent="0.3">
      <c r="B8" s="100" t="s">
        <v>636</v>
      </c>
      <c r="C8" s="100" t="s">
        <v>637</v>
      </c>
      <c r="D8" s="101">
        <v>3</v>
      </c>
      <c r="E8" s="102">
        <v>3</v>
      </c>
    </row>
    <row r="9" spans="2:5" x14ac:dyDescent="0.3">
      <c r="B9" s="100" t="s">
        <v>638</v>
      </c>
      <c r="C9" s="100" t="s">
        <v>639</v>
      </c>
      <c r="D9" s="101">
        <v>3</v>
      </c>
      <c r="E9" s="102">
        <v>3</v>
      </c>
    </row>
    <row r="10" spans="2:5" x14ac:dyDescent="0.3">
      <c r="B10" s="100" t="s">
        <v>640</v>
      </c>
      <c r="C10" s="100" t="s">
        <v>641</v>
      </c>
      <c r="D10" s="101">
        <v>3</v>
      </c>
      <c r="E10" s="102">
        <v>3</v>
      </c>
    </row>
    <row r="11" spans="2:5" x14ac:dyDescent="0.3">
      <c r="B11" s="100" t="s">
        <v>642</v>
      </c>
      <c r="C11" s="100" t="s">
        <v>643</v>
      </c>
      <c r="D11" s="101">
        <v>3</v>
      </c>
      <c r="E11" s="102">
        <v>3</v>
      </c>
    </row>
    <row r="12" spans="2:5" x14ac:dyDescent="0.3">
      <c r="B12" s="100" t="s">
        <v>644</v>
      </c>
      <c r="C12" s="100" t="s">
        <v>645</v>
      </c>
      <c r="D12" s="101">
        <v>3</v>
      </c>
      <c r="E12" s="102">
        <v>3</v>
      </c>
    </row>
    <row r="13" spans="2:5" x14ac:dyDescent="0.3">
      <c r="B13" s="100" t="s">
        <v>646</v>
      </c>
      <c r="C13" s="100" t="s">
        <v>647</v>
      </c>
      <c r="D13" s="101">
        <v>3</v>
      </c>
      <c r="E13" s="102">
        <v>3</v>
      </c>
    </row>
    <row r="14" spans="2:5" x14ac:dyDescent="0.3">
      <c r="B14" s="100" t="s">
        <v>648</v>
      </c>
      <c r="C14" s="100" t="s">
        <v>649</v>
      </c>
      <c r="D14" s="101">
        <v>4</v>
      </c>
      <c r="E14" s="102">
        <v>4</v>
      </c>
    </row>
    <row r="15" spans="2:5" x14ac:dyDescent="0.3">
      <c r="B15" s="100" t="s">
        <v>650</v>
      </c>
      <c r="C15" s="100" t="s">
        <v>651</v>
      </c>
      <c r="D15" s="101">
        <v>3</v>
      </c>
      <c r="E15" s="102">
        <v>3</v>
      </c>
    </row>
    <row r="16" spans="2:5" x14ac:dyDescent="0.3">
      <c r="B16" s="100" t="s">
        <v>652</v>
      </c>
      <c r="C16" s="100" t="s">
        <v>653</v>
      </c>
      <c r="D16" s="101">
        <v>3</v>
      </c>
      <c r="E16" s="102">
        <v>3</v>
      </c>
    </row>
    <row r="17" spans="2:5" x14ac:dyDescent="0.3">
      <c r="B17" s="100" t="s">
        <v>654</v>
      </c>
      <c r="C17" s="100" t="s">
        <v>655</v>
      </c>
      <c r="D17" s="101">
        <v>3</v>
      </c>
      <c r="E17" s="102">
        <v>3</v>
      </c>
    </row>
    <row r="18" spans="2:5" x14ac:dyDescent="0.3">
      <c r="B18" s="100" t="s">
        <v>656</v>
      </c>
      <c r="C18" s="100" t="s">
        <v>657</v>
      </c>
      <c r="D18" s="101">
        <v>3</v>
      </c>
      <c r="E18" s="102">
        <v>3</v>
      </c>
    </row>
    <row r="19" spans="2:5" x14ac:dyDescent="0.3">
      <c r="B19" s="100" t="s">
        <v>658</v>
      </c>
      <c r="C19" s="100" t="s">
        <v>659</v>
      </c>
      <c r="D19" s="101">
        <v>3</v>
      </c>
      <c r="E19" s="102">
        <v>3</v>
      </c>
    </row>
    <row r="20" spans="2:5" x14ac:dyDescent="0.3">
      <c r="B20" s="100" t="s">
        <v>660</v>
      </c>
      <c r="C20" s="100" t="s">
        <v>661</v>
      </c>
      <c r="D20" s="101">
        <v>3</v>
      </c>
      <c r="E20" s="102">
        <v>3</v>
      </c>
    </row>
    <row r="21" spans="2:5" x14ac:dyDescent="0.3">
      <c r="B21" s="100" t="s">
        <v>662</v>
      </c>
      <c r="C21" s="100" t="s">
        <v>663</v>
      </c>
      <c r="D21" s="101">
        <v>3</v>
      </c>
      <c r="E21" s="102">
        <v>3</v>
      </c>
    </row>
    <row r="22" spans="2:5" x14ac:dyDescent="0.3">
      <c r="B22" s="100" t="s">
        <v>664</v>
      </c>
      <c r="C22" s="100" t="s">
        <v>665</v>
      </c>
      <c r="D22" s="101">
        <v>3</v>
      </c>
      <c r="E22" s="102">
        <v>3</v>
      </c>
    </row>
    <row r="23" spans="2:5" x14ac:dyDescent="0.3">
      <c r="B23" s="100" t="s">
        <v>666</v>
      </c>
      <c r="C23" s="100" t="s">
        <v>667</v>
      </c>
      <c r="D23" s="101">
        <v>3</v>
      </c>
      <c r="E23" s="102">
        <v>3</v>
      </c>
    </row>
    <row r="24" spans="2:5" x14ac:dyDescent="0.3">
      <c r="B24" s="100" t="s">
        <v>668</v>
      </c>
      <c r="C24" s="100" t="s">
        <v>669</v>
      </c>
      <c r="D24" s="101">
        <v>3</v>
      </c>
      <c r="E24" s="102">
        <v>3</v>
      </c>
    </row>
    <row r="25" spans="2:5" x14ac:dyDescent="0.3">
      <c r="B25" s="100" t="s">
        <v>670</v>
      </c>
      <c r="C25" s="100" t="s">
        <v>671</v>
      </c>
      <c r="D25" s="101">
        <v>3</v>
      </c>
      <c r="E25" s="102">
        <v>3</v>
      </c>
    </row>
    <row r="26" spans="2:5" x14ac:dyDescent="0.3">
      <c r="B26" s="100" t="s">
        <v>672</v>
      </c>
      <c r="C26" s="100" t="s">
        <v>673</v>
      </c>
      <c r="D26" s="101">
        <v>3</v>
      </c>
      <c r="E26" s="102">
        <v>3</v>
      </c>
    </row>
    <row r="27" spans="2:5" x14ac:dyDescent="0.3">
      <c r="B27" s="100" t="s">
        <v>674</v>
      </c>
      <c r="C27" s="100" t="s">
        <v>675</v>
      </c>
      <c r="D27" s="101">
        <v>3</v>
      </c>
      <c r="E27" s="102">
        <v>3</v>
      </c>
    </row>
    <row r="28" spans="2:5" x14ac:dyDescent="0.3">
      <c r="B28" s="100" t="s">
        <v>676</v>
      </c>
      <c r="C28" s="100" t="s">
        <v>677</v>
      </c>
      <c r="D28" s="101">
        <v>3</v>
      </c>
      <c r="E28" s="102">
        <v>3</v>
      </c>
    </row>
    <row r="29" spans="2:5" x14ac:dyDescent="0.3">
      <c r="B29" s="100" t="s">
        <v>678</v>
      </c>
      <c r="C29" s="100" t="s">
        <v>679</v>
      </c>
      <c r="D29" s="101">
        <v>3</v>
      </c>
      <c r="E29" s="102">
        <v>3</v>
      </c>
    </row>
    <row r="30" spans="2:5" x14ac:dyDescent="0.3">
      <c r="B30" s="100" t="s">
        <v>680</v>
      </c>
      <c r="C30" s="100" t="s">
        <v>681</v>
      </c>
      <c r="D30" s="101">
        <v>4</v>
      </c>
      <c r="E30" s="102">
        <v>4</v>
      </c>
    </row>
    <row r="31" spans="2:5" x14ac:dyDescent="0.3">
      <c r="B31" s="100" t="s">
        <v>682</v>
      </c>
      <c r="C31" s="100" t="s">
        <v>683</v>
      </c>
      <c r="D31" s="101">
        <v>6</v>
      </c>
      <c r="E31" s="102">
        <v>6</v>
      </c>
    </row>
    <row r="32" spans="2:5" x14ac:dyDescent="0.3">
      <c r="B32" s="100" t="s">
        <v>684</v>
      </c>
      <c r="C32" s="100" t="s">
        <v>685</v>
      </c>
      <c r="D32" s="101">
        <v>3</v>
      </c>
      <c r="E32" s="102">
        <v>3</v>
      </c>
    </row>
    <row r="33" spans="2:5" x14ac:dyDescent="0.3">
      <c r="B33" s="100" t="s">
        <v>686</v>
      </c>
      <c r="C33" s="100" t="s">
        <v>687</v>
      </c>
      <c r="D33" s="101">
        <v>4</v>
      </c>
      <c r="E33" s="102">
        <v>4</v>
      </c>
    </row>
    <row r="34" spans="2:5" x14ac:dyDescent="0.3">
      <c r="B34" s="100" t="s">
        <v>688</v>
      </c>
      <c r="C34" s="100" t="s">
        <v>689</v>
      </c>
      <c r="D34" s="101">
        <v>4</v>
      </c>
      <c r="E34" s="102">
        <v>4</v>
      </c>
    </row>
    <row r="35" spans="2:5" x14ac:dyDescent="0.3">
      <c r="B35" s="100" t="s">
        <v>690</v>
      </c>
      <c r="C35" s="100" t="s">
        <v>691</v>
      </c>
      <c r="D35" s="101">
        <v>5</v>
      </c>
      <c r="E35" s="102">
        <v>5</v>
      </c>
    </row>
    <row r="36" spans="2:5" x14ac:dyDescent="0.3">
      <c r="B36" s="100" t="s">
        <v>692</v>
      </c>
      <c r="C36" s="100" t="s">
        <v>693</v>
      </c>
      <c r="D36" s="101">
        <v>3</v>
      </c>
      <c r="E36" s="102">
        <v>3</v>
      </c>
    </row>
    <row r="37" spans="2:5" x14ac:dyDescent="0.3">
      <c r="B37" s="100" t="s">
        <v>694</v>
      </c>
      <c r="C37" s="100" t="s">
        <v>695</v>
      </c>
      <c r="D37" s="101">
        <v>3</v>
      </c>
      <c r="E37" s="102">
        <v>3</v>
      </c>
    </row>
    <row r="38" spans="2:5" x14ac:dyDescent="0.3">
      <c r="B38" s="100" t="s">
        <v>696</v>
      </c>
      <c r="C38" s="100" t="s">
        <v>697</v>
      </c>
      <c r="D38" s="101">
        <v>3</v>
      </c>
      <c r="E38" s="102">
        <v>3</v>
      </c>
    </row>
    <row r="39" spans="2:5" x14ac:dyDescent="0.3">
      <c r="B39" s="100" t="s">
        <v>698</v>
      </c>
      <c r="C39" s="100" t="s">
        <v>699</v>
      </c>
      <c r="D39" s="101">
        <v>3</v>
      </c>
      <c r="E39" s="102">
        <v>3</v>
      </c>
    </row>
    <row r="40" spans="2:5" x14ac:dyDescent="0.3">
      <c r="B40" s="100" t="s">
        <v>700</v>
      </c>
      <c r="C40" s="100" t="s">
        <v>701</v>
      </c>
      <c r="D40" s="101">
        <v>5</v>
      </c>
      <c r="E40" s="102">
        <v>5</v>
      </c>
    </row>
    <row r="41" spans="2:5" x14ac:dyDescent="0.3">
      <c r="B41" s="100" t="s">
        <v>702</v>
      </c>
      <c r="C41" s="100" t="s">
        <v>703</v>
      </c>
      <c r="D41" s="101">
        <v>3</v>
      </c>
      <c r="E41" s="102">
        <v>3</v>
      </c>
    </row>
    <row r="42" spans="2:5" x14ac:dyDescent="0.3">
      <c r="B42" s="100" t="s">
        <v>704</v>
      </c>
      <c r="C42" s="100" t="s">
        <v>705</v>
      </c>
      <c r="D42" s="101">
        <v>3</v>
      </c>
      <c r="E42" s="102">
        <v>3</v>
      </c>
    </row>
    <row r="43" spans="2:5" x14ac:dyDescent="0.3">
      <c r="B43" s="100" t="s">
        <v>706</v>
      </c>
      <c r="C43" s="100" t="s">
        <v>707</v>
      </c>
      <c r="D43" s="101">
        <v>3</v>
      </c>
      <c r="E43" s="102">
        <v>3</v>
      </c>
    </row>
    <row r="44" spans="2:5" x14ac:dyDescent="0.3">
      <c r="B44" s="100" t="s">
        <v>708</v>
      </c>
      <c r="C44" s="100" t="s">
        <v>709</v>
      </c>
      <c r="D44" s="101">
        <v>3</v>
      </c>
      <c r="E44" s="102">
        <v>3</v>
      </c>
    </row>
    <row r="45" spans="2:5" x14ac:dyDescent="0.3">
      <c r="B45" s="100" t="s">
        <v>710</v>
      </c>
      <c r="C45" s="100" t="s">
        <v>711</v>
      </c>
      <c r="D45" s="101">
        <v>5</v>
      </c>
      <c r="E45" s="102">
        <v>5</v>
      </c>
    </row>
    <row r="46" spans="2:5" x14ac:dyDescent="0.3">
      <c r="B46" s="100" t="s">
        <v>712</v>
      </c>
      <c r="C46" s="100" t="s">
        <v>713</v>
      </c>
      <c r="D46" s="101">
        <v>2</v>
      </c>
      <c r="E46" s="102">
        <v>2</v>
      </c>
    </row>
    <row r="47" spans="2:5" x14ac:dyDescent="0.3">
      <c r="B47" s="100" t="s">
        <v>714</v>
      </c>
      <c r="C47" s="100" t="s">
        <v>715</v>
      </c>
      <c r="D47" s="101">
        <v>3</v>
      </c>
      <c r="E47" s="102">
        <v>3</v>
      </c>
    </row>
    <row r="48" spans="2:5" x14ac:dyDescent="0.3">
      <c r="B48" s="100" t="s">
        <v>716</v>
      </c>
      <c r="C48" s="100" t="s">
        <v>717</v>
      </c>
      <c r="D48" s="101">
        <v>2</v>
      </c>
      <c r="E48" s="102">
        <v>2</v>
      </c>
    </row>
    <row r="49" spans="2:5" x14ac:dyDescent="0.3">
      <c r="B49" s="100" t="s">
        <v>718</v>
      </c>
      <c r="C49" s="100" t="s">
        <v>719</v>
      </c>
      <c r="D49" s="101">
        <v>5</v>
      </c>
      <c r="E49" s="102">
        <v>5</v>
      </c>
    </row>
    <row r="50" spans="2:5" x14ac:dyDescent="0.3">
      <c r="B50" s="100" t="s">
        <v>720</v>
      </c>
      <c r="C50" s="100" t="s">
        <v>721</v>
      </c>
      <c r="D50" s="101">
        <v>5</v>
      </c>
      <c r="E50" s="102">
        <v>5</v>
      </c>
    </row>
    <row r="51" spans="2:5" x14ac:dyDescent="0.3">
      <c r="B51" s="100" t="s">
        <v>722</v>
      </c>
      <c r="C51" s="100" t="s">
        <v>723</v>
      </c>
      <c r="D51" s="101">
        <v>3</v>
      </c>
      <c r="E51" s="102">
        <v>3</v>
      </c>
    </row>
    <row r="52" spans="2:5" x14ac:dyDescent="0.3">
      <c r="B52" s="100" t="s">
        <v>724</v>
      </c>
      <c r="C52" s="100" t="s">
        <v>725</v>
      </c>
      <c r="D52" s="101">
        <v>3</v>
      </c>
      <c r="E52" s="102">
        <v>3</v>
      </c>
    </row>
    <row r="53" spans="2:5" x14ac:dyDescent="0.3">
      <c r="B53" s="100" t="s">
        <v>726</v>
      </c>
      <c r="C53" s="100" t="s">
        <v>727</v>
      </c>
      <c r="D53" s="101">
        <v>3</v>
      </c>
      <c r="E53" s="102">
        <v>3</v>
      </c>
    </row>
    <row r="54" spans="2:5" x14ac:dyDescent="0.3">
      <c r="B54" s="100" t="s">
        <v>728</v>
      </c>
      <c r="C54" s="100" t="s">
        <v>729</v>
      </c>
      <c r="D54" s="101">
        <v>3</v>
      </c>
      <c r="E54" s="102">
        <v>3</v>
      </c>
    </row>
    <row r="55" spans="2:5" x14ac:dyDescent="0.3">
      <c r="B55" s="100" t="s">
        <v>730</v>
      </c>
      <c r="C55" s="100" t="s">
        <v>731</v>
      </c>
      <c r="D55" s="101">
        <v>3</v>
      </c>
      <c r="E55" s="102">
        <v>3</v>
      </c>
    </row>
    <row r="56" spans="2:5" x14ac:dyDescent="0.3">
      <c r="B56" s="100" t="s">
        <v>732</v>
      </c>
      <c r="C56" s="100" t="s">
        <v>733</v>
      </c>
      <c r="D56" s="101">
        <v>3</v>
      </c>
      <c r="E56" s="102">
        <v>3</v>
      </c>
    </row>
    <row r="57" spans="2:5" x14ac:dyDescent="0.3">
      <c r="B57" s="100" t="s">
        <v>734</v>
      </c>
      <c r="C57" s="100" t="s">
        <v>735</v>
      </c>
      <c r="D57" s="101">
        <v>3</v>
      </c>
      <c r="E57" s="102">
        <v>3</v>
      </c>
    </row>
    <row r="58" spans="2:5" x14ac:dyDescent="0.3">
      <c r="B58" s="100" t="s">
        <v>736</v>
      </c>
      <c r="C58" s="100" t="s">
        <v>737</v>
      </c>
      <c r="D58" s="101">
        <v>3</v>
      </c>
      <c r="E58" s="102">
        <v>3</v>
      </c>
    </row>
    <row r="59" spans="2:5" x14ac:dyDescent="0.3">
      <c r="B59" s="100" t="s">
        <v>738</v>
      </c>
      <c r="C59" s="100" t="s">
        <v>739</v>
      </c>
      <c r="D59" s="101">
        <v>3</v>
      </c>
      <c r="E59" s="102">
        <v>3</v>
      </c>
    </row>
    <row r="60" spans="2:5" x14ac:dyDescent="0.3">
      <c r="B60" s="100" t="s">
        <v>740</v>
      </c>
      <c r="C60" s="100" t="s">
        <v>741</v>
      </c>
      <c r="D60" s="101">
        <v>3</v>
      </c>
      <c r="E60" s="102">
        <v>3</v>
      </c>
    </row>
    <row r="61" spans="2:5" x14ac:dyDescent="0.3">
      <c r="B61" s="100" t="s">
        <v>742</v>
      </c>
      <c r="C61" s="100" t="s">
        <v>743</v>
      </c>
      <c r="D61" s="101">
        <v>3</v>
      </c>
      <c r="E61" s="102">
        <v>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01866-552E-4184-AF6E-319B917C0BE3}">
  <dimension ref="B1:E64"/>
  <sheetViews>
    <sheetView workbookViewId="0">
      <selection activeCell="L32" sqref="L32"/>
    </sheetView>
  </sheetViews>
  <sheetFormatPr baseColWidth="10" defaultColWidth="11.44140625" defaultRowHeight="10.199999999999999" x14ac:dyDescent="0.2"/>
  <cols>
    <col min="1" max="1" width="11.44140625" style="95"/>
    <col min="2" max="2" width="54.5546875" style="95" customWidth="1"/>
    <col min="3" max="3" width="14.88671875" style="95" customWidth="1"/>
    <col min="4" max="16384" width="11.44140625" style="95"/>
  </cols>
  <sheetData>
    <row r="1" spans="2:5" x14ac:dyDescent="0.2">
      <c r="B1" s="96" t="s">
        <v>87</v>
      </c>
      <c r="C1" s="96" t="s">
        <v>10</v>
      </c>
      <c r="D1" s="97" t="s">
        <v>14</v>
      </c>
      <c r="E1" s="97" t="s">
        <v>16</v>
      </c>
    </row>
    <row r="2" spans="2:5" x14ac:dyDescent="0.2">
      <c r="B2" s="99" t="s">
        <v>624</v>
      </c>
      <c r="C2" s="98" t="s">
        <v>625</v>
      </c>
      <c r="D2" s="98">
        <v>3</v>
      </c>
      <c r="E2" s="95" t="e">
        <f>IF(OR(C2=SIMULADOR!$B$62,C2=SIMULADOR!$B$67,C2=SIMULADOR!$B$72,C2=SIMULADOR!$B$73,C2=SIMULADOR!#REF!),"Aprobado","Pendiente")</f>
        <v>#REF!</v>
      </c>
    </row>
    <row r="3" spans="2:5" x14ac:dyDescent="0.2">
      <c r="B3" s="99" t="s">
        <v>744</v>
      </c>
      <c r="C3" s="98" t="s">
        <v>745</v>
      </c>
      <c r="D3" s="98">
        <v>3</v>
      </c>
      <c r="E3" s="95" t="e">
        <f>IF(OR(C3=SIMULADOR!$B$62,C3=SIMULADOR!$B$67,C3=SIMULADOR!$B$72,C3=SIMULADOR!$B$73,C3=SIMULADOR!#REF!),"Aprobado","Pendiente")</f>
        <v>#REF!</v>
      </c>
    </row>
    <row r="4" spans="2:5" x14ac:dyDescent="0.2">
      <c r="B4" s="99" t="s">
        <v>746</v>
      </c>
      <c r="C4" s="98" t="s">
        <v>747</v>
      </c>
      <c r="D4" s="98">
        <v>3</v>
      </c>
      <c r="E4" s="95" t="e">
        <f>IF(OR(C4=SIMULADOR!$B$62,C4=SIMULADOR!$B$67,C4=SIMULADOR!$B$72,C4=SIMULADOR!$B$73,C4=SIMULADOR!#REF!),"Aprobado","Pendiente")</f>
        <v>#REF!</v>
      </c>
    </row>
    <row r="5" spans="2:5" x14ac:dyDescent="0.2">
      <c r="B5" s="99" t="s">
        <v>748</v>
      </c>
      <c r="C5" s="98" t="s">
        <v>749</v>
      </c>
      <c r="D5" s="98">
        <v>3</v>
      </c>
      <c r="E5" s="95" t="e">
        <f>IF(OR(C5=SIMULADOR!$B$62,C5=SIMULADOR!$B$67,C5=SIMULADOR!$B$72,C5=SIMULADOR!$B$73,C5=SIMULADOR!#REF!),"Aprobado","Pendiente")</f>
        <v>#REF!</v>
      </c>
    </row>
    <row r="6" spans="2:5" x14ac:dyDescent="0.2">
      <c r="B6" s="99" t="s">
        <v>626</v>
      </c>
      <c r="C6" s="98" t="s">
        <v>627</v>
      </c>
      <c r="D6" s="98">
        <v>3</v>
      </c>
      <c r="E6" s="95" t="e">
        <f>IF(OR(C6=SIMULADOR!$B$62,C6=SIMULADOR!$B$67,C6=SIMULADOR!$B$72,C6=SIMULADOR!$B$73,C6=SIMULADOR!#REF!),"Aprobado","Pendiente")</f>
        <v>#REF!</v>
      </c>
    </row>
    <row r="7" spans="2:5" x14ac:dyDescent="0.2">
      <c r="B7" s="99" t="s">
        <v>750</v>
      </c>
      <c r="C7" s="98" t="s">
        <v>751</v>
      </c>
      <c r="D7" s="98">
        <v>2</v>
      </c>
      <c r="E7" s="95" t="e">
        <f>IF(OR(C7=SIMULADOR!$B$62,C7=SIMULADOR!$B$67,C7=SIMULADOR!$B$72,C7=SIMULADOR!$B$73,C7=SIMULADOR!#REF!),"Aprobado","Pendiente")</f>
        <v>#REF!</v>
      </c>
    </row>
    <row r="8" spans="2:5" x14ac:dyDescent="0.2">
      <c r="B8" s="99" t="s">
        <v>752</v>
      </c>
      <c r="C8" s="98" t="s">
        <v>753</v>
      </c>
      <c r="D8" s="98">
        <v>3</v>
      </c>
      <c r="E8" s="95" t="e">
        <f>IF(OR(C8=SIMULADOR!$B$62,C8=SIMULADOR!$B$67,C8=SIMULADOR!$B$72,C8=SIMULADOR!$B$73,C8=SIMULADOR!#REF!),"Aprobado","Pendiente")</f>
        <v>#REF!</v>
      </c>
    </row>
    <row r="9" spans="2:5" x14ac:dyDescent="0.2">
      <c r="B9" s="99" t="s">
        <v>754</v>
      </c>
      <c r="C9" s="98" t="s">
        <v>755</v>
      </c>
      <c r="D9" s="98">
        <v>3</v>
      </c>
      <c r="E9" s="95" t="e">
        <f>IF(OR(C9=SIMULADOR!$B$62,C9=SIMULADOR!$B$67,C9=SIMULADOR!$B$72,C9=SIMULADOR!$B$73,C9=SIMULADOR!#REF!),"Aprobado","Pendiente")</f>
        <v>#REF!</v>
      </c>
    </row>
    <row r="10" spans="2:5" x14ac:dyDescent="0.2">
      <c r="B10" s="99" t="s">
        <v>630</v>
      </c>
      <c r="C10" s="98" t="s">
        <v>631</v>
      </c>
      <c r="D10" s="98">
        <v>3</v>
      </c>
      <c r="E10" s="95" t="e">
        <f>IF(OR(C10=SIMULADOR!$B$62,C10=SIMULADOR!$B$67,C10=SIMULADOR!$B$72,C10=SIMULADOR!$B$73,C10=SIMULADOR!#REF!),"Aprobado","Pendiente")</f>
        <v>#REF!</v>
      </c>
    </row>
    <row r="11" spans="2:5" x14ac:dyDescent="0.2">
      <c r="B11" s="99" t="s">
        <v>632</v>
      </c>
      <c r="C11" s="98" t="s">
        <v>633</v>
      </c>
      <c r="D11" s="98">
        <v>3</v>
      </c>
      <c r="E11" s="95" t="e">
        <f>IF(OR(C11=SIMULADOR!$B$62,C11=SIMULADOR!$B$67,C11=SIMULADOR!$B$72,C11=SIMULADOR!$B$73,C11=SIMULADOR!#REF!),"Aprobado","Pendiente")</f>
        <v>#REF!</v>
      </c>
    </row>
    <row r="12" spans="2:5" x14ac:dyDescent="0.2">
      <c r="B12" s="99" t="s">
        <v>756</v>
      </c>
      <c r="C12" s="98" t="s">
        <v>757</v>
      </c>
      <c r="D12" s="98">
        <v>3</v>
      </c>
      <c r="E12" s="95" t="e">
        <f>IF(OR(C12=SIMULADOR!$B$62,C12=SIMULADOR!$B$67,C12=SIMULADOR!$B$72,C12=SIMULADOR!$B$73,C12=SIMULADOR!#REF!),"Aprobado","Pendiente")</f>
        <v>#REF!</v>
      </c>
    </row>
    <row r="13" spans="2:5" x14ac:dyDescent="0.2">
      <c r="B13" s="99" t="s">
        <v>758</v>
      </c>
      <c r="C13" s="98" t="s">
        <v>759</v>
      </c>
      <c r="D13" s="98">
        <v>3</v>
      </c>
      <c r="E13" s="95" t="e">
        <f>IF(OR(C13=SIMULADOR!$B$62,C13=SIMULADOR!$B$67,C13=SIMULADOR!$B$72,C13=SIMULADOR!$B$73,C13=SIMULADOR!#REF!),"Aprobado","Pendiente")</f>
        <v>#REF!</v>
      </c>
    </row>
    <row r="14" spans="2:5" x14ac:dyDescent="0.2">
      <c r="B14" s="99" t="s">
        <v>634</v>
      </c>
      <c r="C14" s="98" t="s">
        <v>635</v>
      </c>
      <c r="D14" s="98">
        <v>3</v>
      </c>
      <c r="E14" s="95" t="e">
        <f>IF(OR(C14=SIMULADOR!$B$62,C14=SIMULADOR!$B$67,C14=SIMULADOR!$B$72,C14=SIMULADOR!$B$73,C14=SIMULADOR!#REF!),"Aprobado","Pendiente")</f>
        <v>#REF!</v>
      </c>
    </row>
    <row r="15" spans="2:5" x14ac:dyDescent="0.2">
      <c r="B15" s="99" t="s">
        <v>636</v>
      </c>
      <c r="C15" s="98" t="s">
        <v>637</v>
      </c>
      <c r="D15" s="98">
        <v>3</v>
      </c>
      <c r="E15" s="95" t="e">
        <f>IF(OR(C15=SIMULADOR!$B$62,C15=SIMULADOR!$B$67,C15=SIMULADOR!$B$72,C15=SIMULADOR!$B$73,C15=SIMULADOR!#REF!),"Aprobado","Pendiente")</f>
        <v>#REF!</v>
      </c>
    </row>
    <row r="16" spans="2:5" x14ac:dyDescent="0.2">
      <c r="B16" s="99" t="s">
        <v>638</v>
      </c>
      <c r="C16" s="98" t="s">
        <v>639</v>
      </c>
      <c r="D16" s="98">
        <v>3</v>
      </c>
      <c r="E16" s="95" t="e">
        <f>IF(OR(C16=SIMULADOR!$B$62,C16=SIMULADOR!$B$67,C16=SIMULADOR!$B$72,C16=SIMULADOR!$B$73,C16=SIMULADOR!#REF!),"Aprobado","Pendiente")</f>
        <v>#REF!</v>
      </c>
    </row>
    <row r="17" spans="2:5" x14ac:dyDescent="0.2">
      <c r="B17" s="99" t="s">
        <v>760</v>
      </c>
      <c r="C17" s="98" t="s">
        <v>761</v>
      </c>
      <c r="D17" s="98">
        <v>3</v>
      </c>
      <c r="E17" s="95" t="e">
        <f>IF(OR(C17=SIMULADOR!$B$62,C17=SIMULADOR!$B$67,C17=SIMULADOR!$B$72,C17=SIMULADOR!$B$73,C17=SIMULADOR!#REF!),"Aprobado","Pendiente")</f>
        <v>#REF!</v>
      </c>
    </row>
    <row r="18" spans="2:5" x14ac:dyDescent="0.2">
      <c r="B18" s="99" t="s">
        <v>640</v>
      </c>
      <c r="C18" s="98" t="s">
        <v>641</v>
      </c>
      <c r="D18" s="98">
        <v>3</v>
      </c>
      <c r="E18" s="95" t="e">
        <f>IF(OR(C18=SIMULADOR!$B$62,C18=SIMULADOR!$B$67,C18=SIMULADOR!$B$72,C18=SIMULADOR!$B$73,C18=SIMULADOR!#REF!),"Aprobado","Pendiente")</f>
        <v>#REF!</v>
      </c>
    </row>
    <row r="19" spans="2:5" x14ac:dyDescent="0.2">
      <c r="B19" s="99" t="s">
        <v>642</v>
      </c>
      <c r="C19" s="98" t="s">
        <v>643</v>
      </c>
      <c r="D19" s="98">
        <v>3</v>
      </c>
      <c r="E19" s="95" t="e">
        <f>IF(OR(C19=SIMULADOR!$B$62,C19=SIMULADOR!$B$67,C19=SIMULADOR!$B$72,C19=SIMULADOR!$B$73,C19=SIMULADOR!#REF!),"Aprobado","Pendiente")</f>
        <v>#REF!</v>
      </c>
    </row>
    <row r="20" spans="2:5" x14ac:dyDescent="0.2">
      <c r="B20" s="99" t="s">
        <v>644</v>
      </c>
      <c r="C20" s="98" t="s">
        <v>645</v>
      </c>
      <c r="D20" s="98">
        <v>3</v>
      </c>
      <c r="E20" s="95" t="e">
        <f>IF(OR(C20=SIMULADOR!$B$62,C20=SIMULADOR!$B$67,C20=SIMULADOR!$B$72,C20=SIMULADOR!$B$73,C20=SIMULADOR!#REF!),"Aprobado","Pendiente")</f>
        <v>#REF!</v>
      </c>
    </row>
    <row r="21" spans="2:5" x14ac:dyDescent="0.2">
      <c r="B21" s="99" t="s">
        <v>646</v>
      </c>
      <c r="C21" s="98" t="s">
        <v>647</v>
      </c>
      <c r="D21" s="98">
        <v>3</v>
      </c>
      <c r="E21" s="95" t="e">
        <f>IF(OR(C21=SIMULADOR!$B$62,C21=SIMULADOR!$B$67,C21=SIMULADOR!$B$72,C21=SIMULADOR!$B$73,C21=SIMULADOR!#REF!),"Aprobado","Pendiente")</f>
        <v>#REF!</v>
      </c>
    </row>
    <row r="22" spans="2:5" x14ac:dyDescent="0.2">
      <c r="B22" s="99" t="s">
        <v>648</v>
      </c>
      <c r="C22" s="98" t="s">
        <v>649</v>
      </c>
      <c r="D22" s="98">
        <v>4</v>
      </c>
      <c r="E22" s="95" t="e">
        <f>IF(OR(C22=SIMULADOR!$B$62,C22=SIMULADOR!$B$67,C22=SIMULADOR!$B$72,C22=SIMULADOR!$B$73,C22=SIMULADOR!#REF!),"Aprobado","Pendiente")</f>
        <v>#REF!</v>
      </c>
    </row>
    <row r="23" spans="2:5" x14ac:dyDescent="0.2">
      <c r="B23" s="99" t="s">
        <v>650</v>
      </c>
      <c r="C23" s="98" t="s">
        <v>651</v>
      </c>
      <c r="D23" s="98">
        <v>3</v>
      </c>
      <c r="E23" s="95" t="e">
        <f>IF(OR(C23=SIMULADOR!$B$62,C23=SIMULADOR!$B$67,C23=SIMULADOR!$B$72,C23=SIMULADOR!$B$73,C23=SIMULADOR!#REF!),"Aprobado","Pendiente")</f>
        <v>#REF!</v>
      </c>
    </row>
    <row r="24" spans="2:5" x14ac:dyDescent="0.2">
      <c r="B24" s="99" t="s">
        <v>762</v>
      </c>
      <c r="C24" s="98" t="s">
        <v>763</v>
      </c>
      <c r="D24" s="98">
        <v>3</v>
      </c>
      <c r="E24" s="95" t="e">
        <f>IF(OR(C24=SIMULADOR!$B$62,C24=SIMULADOR!$B$67,C24=SIMULADOR!$B$72,C24=SIMULADOR!$B$73,C24=SIMULADOR!#REF!),"Aprobado","Pendiente")</f>
        <v>#REF!</v>
      </c>
    </row>
    <row r="25" spans="2:5" x14ac:dyDescent="0.2">
      <c r="B25" s="99" t="s">
        <v>764</v>
      </c>
      <c r="C25" s="98" t="s">
        <v>765</v>
      </c>
      <c r="D25" s="98">
        <v>3</v>
      </c>
      <c r="E25" s="95" t="e">
        <f>IF(OR(C25=SIMULADOR!$B$62,C25=SIMULADOR!$B$67,C25=SIMULADOR!$B$72,C25=SIMULADOR!$B$73,C25=SIMULADOR!#REF!),"Aprobado","Pendiente")</f>
        <v>#REF!</v>
      </c>
    </row>
    <row r="26" spans="2:5" x14ac:dyDescent="0.2">
      <c r="B26" s="99" t="s">
        <v>766</v>
      </c>
      <c r="C26" s="98" t="s">
        <v>767</v>
      </c>
      <c r="D26" s="98">
        <v>2</v>
      </c>
      <c r="E26" s="95" t="e">
        <f>IF(OR(C26=SIMULADOR!$B$62,C26=SIMULADOR!$B$67,C26=SIMULADOR!$B$72,C26=SIMULADOR!$B$73,C26=SIMULADOR!#REF!),"Aprobado","Pendiente")</f>
        <v>#REF!</v>
      </c>
    </row>
    <row r="27" spans="2:5" x14ac:dyDescent="0.2">
      <c r="B27" s="99" t="s">
        <v>768</v>
      </c>
      <c r="C27" s="98" t="s">
        <v>769</v>
      </c>
      <c r="D27" s="98">
        <v>4</v>
      </c>
      <c r="E27" s="95" t="e">
        <f>IF(OR(C27=SIMULADOR!$B$62,C27=SIMULADOR!$B$67,C27=SIMULADOR!$B$72,C27=SIMULADOR!$B$73,C27=SIMULADOR!#REF!),"Aprobado","Pendiente")</f>
        <v>#REF!</v>
      </c>
    </row>
    <row r="28" spans="2:5" x14ac:dyDescent="0.2">
      <c r="B28" s="99" t="s">
        <v>770</v>
      </c>
      <c r="C28" s="98" t="s">
        <v>771</v>
      </c>
      <c r="D28" s="98">
        <v>3</v>
      </c>
      <c r="E28" s="95" t="e">
        <f>IF(OR(C28=SIMULADOR!$B$62,C28=SIMULADOR!$B$67,C28=SIMULADOR!$B$72,C28=SIMULADOR!$B$73,C28=SIMULADOR!#REF!),"Aprobado","Pendiente")</f>
        <v>#REF!</v>
      </c>
    </row>
    <row r="29" spans="2:5" x14ac:dyDescent="0.2">
      <c r="B29" s="99" t="s">
        <v>652</v>
      </c>
      <c r="C29" s="98" t="s">
        <v>653</v>
      </c>
      <c r="D29" s="98">
        <v>3</v>
      </c>
      <c r="E29" s="95" t="e">
        <f>IF(OR(C29=SIMULADOR!$B$62,C29=SIMULADOR!$B$67,C29=SIMULADOR!$B$72,C29=SIMULADOR!$B$73,C29=SIMULADOR!#REF!),"Aprobado","Pendiente")</f>
        <v>#REF!</v>
      </c>
    </row>
    <row r="30" spans="2:5" x14ac:dyDescent="0.2">
      <c r="B30" s="99" t="s">
        <v>654</v>
      </c>
      <c r="C30" s="98" t="s">
        <v>655</v>
      </c>
      <c r="D30" s="98">
        <v>3</v>
      </c>
      <c r="E30" s="95" t="e">
        <f>IF(OR(C30=SIMULADOR!$B$62,C30=SIMULADOR!$B$67,C30=SIMULADOR!$B$72,C30=SIMULADOR!$B$73,C30=SIMULADOR!#REF!),"Aprobado","Pendiente")</f>
        <v>#REF!</v>
      </c>
    </row>
    <row r="31" spans="2:5" x14ac:dyDescent="0.2">
      <c r="B31" s="99" t="s">
        <v>656</v>
      </c>
      <c r="C31" s="98" t="s">
        <v>657</v>
      </c>
      <c r="D31" s="98">
        <v>3</v>
      </c>
      <c r="E31" s="95" t="e">
        <f>IF(OR(C31=SIMULADOR!$B$62,C31=SIMULADOR!$B$67,C31=SIMULADOR!$B$72,C31=SIMULADOR!$B$73,C31=SIMULADOR!#REF!),"Aprobado","Pendiente")</f>
        <v>#REF!</v>
      </c>
    </row>
    <row r="32" spans="2:5" x14ac:dyDescent="0.2">
      <c r="B32" s="99" t="s">
        <v>772</v>
      </c>
      <c r="C32" s="98" t="s">
        <v>773</v>
      </c>
      <c r="D32" s="98">
        <v>3</v>
      </c>
      <c r="E32" s="95" t="e">
        <f>IF(OR(C32=SIMULADOR!$B$62,C32=SIMULADOR!$B$67,C32=SIMULADOR!$B$72,C32=SIMULADOR!$B$73,C32=SIMULADOR!#REF!),"Aprobado","Pendiente")</f>
        <v>#REF!</v>
      </c>
    </row>
    <row r="33" spans="2:5" x14ac:dyDescent="0.2">
      <c r="B33" s="99" t="s">
        <v>774</v>
      </c>
      <c r="C33" s="98" t="s">
        <v>775</v>
      </c>
      <c r="D33" s="98">
        <v>3</v>
      </c>
      <c r="E33" s="95" t="e">
        <f>IF(OR(C33=SIMULADOR!$B$62,C33=SIMULADOR!$B$67,C33=SIMULADOR!$B$72,C33=SIMULADOR!$B$73,C33=SIMULADOR!#REF!),"Aprobado","Pendiente")</f>
        <v>#REF!</v>
      </c>
    </row>
    <row r="34" spans="2:5" x14ac:dyDescent="0.2">
      <c r="B34" s="99" t="s">
        <v>664</v>
      </c>
      <c r="C34" s="98" t="s">
        <v>665</v>
      </c>
      <c r="D34" s="98">
        <v>3</v>
      </c>
      <c r="E34" s="95" t="e">
        <f>IF(OR(C34=SIMULADOR!$B$62,C34=SIMULADOR!$B$67,C34=SIMULADOR!$B$72,C34=SIMULADOR!$B$73,C34=SIMULADOR!#REF!),"Aprobado","Pendiente")</f>
        <v>#REF!</v>
      </c>
    </row>
    <row r="35" spans="2:5" x14ac:dyDescent="0.2">
      <c r="B35" s="99" t="s">
        <v>776</v>
      </c>
      <c r="C35" s="98" t="s">
        <v>777</v>
      </c>
      <c r="D35" s="98">
        <v>2</v>
      </c>
      <c r="E35" s="95" t="e">
        <f>IF(OR(C35=SIMULADOR!$B$62,C35=SIMULADOR!$B$67,C35=SIMULADOR!$B$72,C35=SIMULADOR!$B$73,C35=SIMULADOR!#REF!),"Aprobado","Pendiente")</f>
        <v>#REF!</v>
      </c>
    </row>
    <row r="36" spans="2:5" x14ac:dyDescent="0.2">
      <c r="B36" s="99" t="s">
        <v>778</v>
      </c>
      <c r="C36" s="98" t="s">
        <v>779</v>
      </c>
      <c r="D36" s="98">
        <v>3</v>
      </c>
      <c r="E36" s="95" t="e">
        <f>IF(OR(C36=SIMULADOR!$B$62,C36=SIMULADOR!$B$67,C36=SIMULADOR!$B$72,C36=SIMULADOR!$B$73,C36=SIMULADOR!#REF!),"Aprobado","Pendiente")</f>
        <v>#REF!</v>
      </c>
    </row>
    <row r="37" spans="2:5" x14ac:dyDescent="0.2">
      <c r="B37" s="99" t="s">
        <v>780</v>
      </c>
      <c r="C37" s="98" t="s">
        <v>781</v>
      </c>
      <c r="D37" s="98">
        <v>3</v>
      </c>
      <c r="E37" s="95" t="e">
        <f>IF(OR(C37=SIMULADOR!$B$62,C37=SIMULADOR!$B$67,C37=SIMULADOR!$B$72,C37=SIMULADOR!$B$73,C37=SIMULADOR!#REF!),"Aprobado","Pendiente")</f>
        <v>#REF!</v>
      </c>
    </row>
    <row r="38" spans="2:5" x14ac:dyDescent="0.2">
      <c r="B38" s="99" t="s">
        <v>782</v>
      </c>
      <c r="C38" s="98" t="s">
        <v>783</v>
      </c>
      <c r="D38" s="98">
        <v>2</v>
      </c>
      <c r="E38" s="95" t="e">
        <f>IF(OR(C38=SIMULADOR!$B$62,C38=SIMULADOR!$B$67,C38=SIMULADOR!$B$72,C38=SIMULADOR!$B$73,C38=SIMULADOR!#REF!),"Aprobado","Pendiente")</f>
        <v>#REF!</v>
      </c>
    </row>
    <row r="39" spans="2:5" x14ac:dyDescent="0.2">
      <c r="B39" s="99" t="s">
        <v>724</v>
      </c>
      <c r="C39" s="98" t="s">
        <v>725</v>
      </c>
      <c r="D39" s="98">
        <v>3</v>
      </c>
      <c r="E39" s="95" t="e">
        <f>IF(OR(C39=SIMULADOR!$B$62,C39=SIMULADOR!$B$67,C39=SIMULADOR!$B$72,C39=SIMULADOR!$B$73,C39=SIMULADOR!#REF!),"Aprobado","Pendiente")</f>
        <v>#REF!</v>
      </c>
    </row>
    <row r="40" spans="2:5" x14ac:dyDescent="0.2">
      <c r="B40" s="99" t="s">
        <v>784</v>
      </c>
      <c r="C40" s="98" t="s">
        <v>785</v>
      </c>
      <c r="D40" s="98">
        <v>2</v>
      </c>
      <c r="E40" s="95" t="e">
        <f>IF(OR(C40=SIMULADOR!$B$62,C40=SIMULADOR!$B$67,C40=SIMULADOR!$B$72,C40=SIMULADOR!$B$73,C40=SIMULADOR!#REF!),"Aprobado","Pendiente")</f>
        <v>#REF!</v>
      </c>
    </row>
    <row r="41" spans="2:5" x14ac:dyDescent="0.2">
      <c r="B41" s="99" t="s">
        <v>786</v>
      </c>
      <c r="C41" s="98" t="s">
        <v>787</v>
      </c>
      <c r="D41" s="98">
        <v>2</v>
      </c>
      <c r="E41" s="95" t="e">
        <f>IF(OR(C41=SIMULADOR!$B$62,C41=SIMULADOR!$B$67,C41=SIMULADOR!$B$72,C41=SIMULADOR!$B$73,C41=SIMULADOR!#REF!),"Aprobado","Pendiente")</f>
        <v>#REF!</v>
      </c>
    </row>
    <row r="42" spans="2:5" x14ac:dyDescent="0.2">
      <c r="B42" s="99" t="s">
        <v>788</v>
      </c>
      <c r="C42" s="98" t="s">
        <v>789</v>
      </c>
      <c r="D42" s="98">
        <v>4</v>
      </c>
      <c r="E42" s="95" t="e">
        <f>IF(OR(C42=SIMULADOR!$B$62,C42=SIMULADOR!$B$67,C42=SIMULADOR!$B$72,C42=SIMULADOR!$B$73,C42=SIMULADOR!#REF!),"Aprobado","Pendiente")</f>
        <v>#REF!</v>
      </c>
    </row>
    <row r="43" spans="2:5" x14ac:dyDescent="0.2">
      <c r="B43" s="99" t="s">
        <v>790</v>
      </c>
      <c r="C43" s="98" t="s">
        <v>791</v>
      </c>
      <c r="D43" s="98">
        <v>3</v>
      </c>
      <c r="E43" s="95" t="e">
        <f>IF(OR(C43=SIMULADOR!$B$62,C43=SIMULADOR!$B$67,C43=SIMULADOR!$B$72,C43=SIMULADOR!$B$73,C43=SIMULADOR!#REF!),"Aprobado","Pendiente")</f>
        <v>#REF!</v>
      </c>
    </row>
    <row r="44" spans="2:5" x14ac:dyDescent="0.2">
      <c r="B44" s="99" t="s">
        <v>726</v>
      </c>
      <c r="C44" s="98" t="s">
        <v>727</v>
      </c>
      <c r="D44" s="98">
        <v>3</v>
      </c>
      <c r="E44" s="95" t="e">
        <f>IF(OR(C44=SIMULADOR!$B$62,C44=SIMULADOR!$B$67,C44=SIMULADOR!$B$72,C44=SIMULADOR!$B$73,C44=SIMULADOR!#REF!),"Aprobado","Pendiente")</f>
        <v>#REF!</v>
      </c>
    </row>
    <row r="45" spans="2:5" x14ac:dyDescent="0.2">
      <c r="B45" s="99" t="s">
        <v>728</v>
      </c>
      <c r="C45" s="98" t="s">
        <v>729</v>
      </c>
      <c r="D45" s="98">
        <v>3</v>
      </c>
      <c r="E45" s="95" t="e">
        <f>IF(OR(C45=SIMULADOR!$B$62,C45=SIMULADOR!$B$67,C45=SIMULADOR!$B$72,C45=SIMULADOR!$B$73,C45=SIMULADOR!#REF!),"Aprobado","Pendiente")</f>
        <v>#REF!</v>
      </c>
    </row>
    <row r="46" spans="2:5" x14ac:dyDescent="0.2">
      <c r="B46" s="99" t="s">
        <v>730</v>
      </c>
      <c r="C46" s="98" t="s">
        <v>731</v>
      </c>
      <c r="D46" s="98">
        <v>3</v>
      </c>
      <c r="E46" s="95" t="e">
        <f>IF(OR(C46=SIMULADOR!$B$62,C46=SIMULADOR!$B$67,C46=SIMULADOR!$B$72,C46=SIMULADOR!$B$73,C46=SIMULADOR!#REF!),"Aprobado","Pendiente")</f>
        <v>#REF!</v>
      </c>
    </row>
    <row r="47" spans="2:5" x14ac:dyDescent="0.2">
      <c r="B47" s="99" t="s">
        <v>732</v>
      </c>
      <c r="C47" s="98" t="s">
        <v>733</v>
      </c>
      <c r="D47" s="98">
        <v>3</v>
      </c>
      <c r="E47" s="95" t="e">
        <f>IF(OR(C47=SIMULADOR!$B$62,C47=SIMULADOR!$B$67,C47=SIMULADOR!$B$72,C47=SIMULADOR!$B$73,C47=SIMULADOR!#REF!),"Aprobado","Pendiente")</f>
        <v>#REF!</v>
      </c>
    </row>
    <row r="48" spans="2:5" x14ac:dyDescent="0.2">
      <c r="B48" s="99" t="s">
        <v>792</v>
      </c>
      <c r="C48" s="98" t="s">
        <v>793</v>
      </c>
      <c r="D48" s="98">
        <v>3</v>
      </c>
      <c r="E48" s="95" t="e">
        <f>IF(OR(C48=SIMULADOR!$B$62,C48=SIMULADOR!$B$67,C48=SIMULADOR!$B$72,C48=SIMULADOR!$B$73,C48=SIMULADOR!#REF!),"Aprobado","Pendiente")</f>
        <v>#REF!</v>
      </c>
    </row>
    <row r="49" spans="2:5" x14ac:dyDescent="0.2">
      <c r="B49" s="99" t="s">
        <v>794</v>
      </c>
      <c r="C49" s="98" t="s">
        <v>795</v>
      </c>
      <c r="D49" s="98">
        <v>3</v>
      </c>
      <c r="E49" s="95" t="e">
        <f>IF(OR(C49=SIMULADOR!$B$62,C49=SIMULADOR!$B$67,C49=SIMULADOR!$B$72,C49=SIMULADOR!$B$73,C49=SIMULADOR!#REF!),"Aprobado","Pendiente")</f>
        <v>#REF!</v>
      </c>
    </row>
    <row r="50" spans="2:5" x14ac:dyDescent="0.2">
      <c r="B50" s="99" t="s">
        <v>796</v>
      </c>
      <c r="C50" s="98" t="s">
        <v>797</v>
      </c>
      <c r="D50" s="98">
        <v>2</v>
      </c>
      <c r="E50" s="95" t="e">
        <f>IF(OR(C50=SIMULADOR!$B$62,C50=SIMULADOR!$B$67,C50=SIMULADOR!$B$72,C50=SIMULADOR!$B$73,C50=SIMULADOR!#REF!),"Aprobado","Pendiente")</f>
        <v>#REF!</v>
      </c>
    </row>
    <row r="51" spans="2:5" x14ac:dyDescent="0.2">
      <c r="B51" s="99" t="s">
        <v>798</v>
      </c>
      <c r="C51" s="98" t="s">
        <v>799</v>
      </c>
      <c r="D51" s="98">
        <v>3</v>
      </c>
      <c r="E51" s="95" t="e">
        <f>IF(OR(C51=SIMULADOR!$B$62,C51=SIMULADOR!$B$67,C51=SIMULADOR!$B$72,C51=SIMULADOR!$B$73,C51=SIMULADOR!#REF!),"Aprobado","Pendiente")</f>
        <v>#REF!</v>
      </c>
    </row>
    <row r="52" spans="2:5" x14ac:dyDescent="0.2">
      <c r="B52" s="99" t="s">
        <v>736</v>
      </c>
      <c r="C52" s="98" t="s">
        <v>737</v>
      </c>
      <c r="D52" s="98">
        <v>3</v>
      </c>
      <c r="E52" s="95" t="e">
        <f>IF(OR(C52=SIMULADOR!$B$62,C52=SIMULADOR!$B$67,C52=SIMULADOR!$B$72,C52=SIMULADOR!$B$73,C52=SIMULADOR!#REF!),"Aprobado","Pendiente")</f>
        <v>#REF!</v>
      </c>
    </row>
    <row r="53" spans="2:5" x14ac:dyDescent="0.2">
      <c r="B53" s="99" t="s">
        <v>738</v>
      </c>
      <c r="C53" s="98" t="s">
        <v>739</v>
      </c>
      <c r="D53" s="98">
        <v>3</v>
      </c>
      <c r="E53" s="95" t="e">
        <f>IF(OR(C53=SIMULADOR!$B$62,C53=SIMULADOR!$B$67,C53=SIMULADOR!$B$72,C53=SIMULADOR!$B$73,C53=SIMULADOR!#REF!),"Aprobado","Pendiente")</f>
        <v>#REF!</v>
      </c>
    </row>
    <row r="54" spans="2:5" x14ac:dyDescent="0.2">
      <c r="B54" s="99" t="s">
        <v>800</v>
      </c>
      <c r="C54" s="98" t="s">
        <v>801</v>
      </c>
      <c r="D54" s="98">
        <v>3</v>
      </c>
      <c r="E54" s="95" t="e">
        <f>IF(OR(C54=SIMULADOR!$B$62,C54=SIMULADOR!$B$67,C54=SIMULADOR!$B$72,C54=SIMULADOR!$B$73,C54=SIMULADOR!#REF!),"Aprobado","Pendiente")</f>
        <v>#REF!</v>
      </c>
    </row>
    <row r="55" spans="2:5" x14ac:dyDescent="0.2">
      <c r="B55" s="99" t="s">
        <v>802</v>
      </c>
      <c r="C55" s="98" t="s">
        <v>803</v>
      </c>
      <c r="D55" s="98">
        <v>3</v>
      </c>
      <c r="E55" s="95" t="e">
        <f>IF(OR(C55=SIMULADOR!$B$62,C55=SIMULADOR!$B$67,C55=SIMULADOR!$B$72,C55=SIMULADOR!$B$73,C55=SIMULADOR!#REF!),"Aprobado","Pendiente")</f>
        <v>#REF!</v>
      </c>
    </row>
    <row r="56" spans="2:5" x14ac:dyDescent="0.2">
      <c r="B56" s="99" t="s">
        <v>804</v>
      </c>
      <c r="C56" s="98" t="s">
        <v>805</v>
      </c>
      <c r="D56" s="98">
        <v>2</v>
      </c>
      <c r="E56" s="95" t="e">
        <f>IF(OR(C56=SIMULADOR!$B$62,C56=SIMULADOR!$B$67,C56=SIMULADOR!$B$72,C56=SIMULADOR!$B$73,C56=SIMULADOR!#REF!),"Aprobado","Pendiente")</f>
        <v>#REF!</v>
      </c>
    </row>
    <row r="57" spans="2:5" x14ac:dyDescent="0.2">
      <c r="B57" s="99" t="s">
        <v>806</v>
      </c>
      <c r="C57" s="98" t="s">
        <v>807</v>
      </c>
      <c r="D57" s="98">
        <v>2</v>
      </c>
      <c r="E57" s="95" t="e">
        <f>IF(OR(C57=SIMULADOR!$B$62,C57=SIMULADOR!$B$67,C57=SIMULADOR!$B$72,C57=SIMULADOR!$B$73,C57=SIMULADOR!#REF!),"Aprobado","Pendiente")</f>
        <v>#REF!</v>
      </c>
    </row>
    <row r="58" spans="2:5" x14ac:dyDescent="0.2">
      <c r="B58" s="99" t="s">
        <v>742</v>
      </c>
      <c r="C58" s="98" t="s">
        <v>743</v>
      </c>
      <c r="D58" s="98">
        <v>3</v>
      </c>
      <c r="E58" s="95" t="e">
        <f>IF(OR(C58=SIMULADOR!$B$62,C58=SIMULADOR!$B$67,C58=SIMULADOR!$B$72,C58=SIMULADOR!$B$73,C58=SIMULADOR!#REF!),"Aprobado","Pendiente")</f>
        <v>#REF!</v>
      </c>
    </row>
    <row r="59" spans="2:5" x14ac:dyDescent="0.2">
      <c r="B59" s="99" t="s">
        <v>808</v>
      </c>
      <c r="C59" s="98" t="s">
        <v>809</v>
      </c>
      <c r="D59" s="98">
        <v>3</v>
      </c>
      <c r="E59" s="95" t="e">
        <f>IF(OR(C59=SIMULADOR!$B$62,C59=SIMULADOR!$B$67,C59=SIMULADOR!$B$72,C59=SIMULADOR!$B$73,C59=SIMULADOR!#REF!),"Aprobado","Pendiente")</f>
        <v>#REF!</v>
      </c>
    </row>
    <row r="60" spans="2:5" x14ac:dyDescent="0.2">
      <c r="B60" s="99" t="s">
        <v>810</v>
      </c>
      <c r="C60" s="98" t="s">
        <v>811</v>
      </c>
      <c r="D60" s="98">
        <v>3</v>
      </c>
      <c r="E60" s="95" t="e">
        <f>IF(OR(C60=SIMULADOR!$B$62,C60=SIMULADOR!$B$67,C60=SIMULADOR!$B$72,C60=SIMULADOR!$B$73,C60=SIMULADOR!#REF!),"Aprobado","Pendiente")</f>
        <v>#REF!</v>
      </c>
    </row>
    <row r="61" spans="2:5" x14ac:dyDescent="0.2">
      <c r="B61" s="99" t="s">
        <v>812</v>
      </c>
      <c r="C61" s="98" t="s">
        <v>813</v>
      </c>
      <c r="D61" s="98">
        <v>3</v>
      </c>
      <c r="E61" s="95" t="e">
        <f>IF(OR(C61=SIMULADOR!$B$62,C61=SIMULADOR!$B$67,C61=SIMULADOR!$B$72,C61=SIMULADOR!$B$73,C61=SIMULADOR!#REF!),"Aprobado","Pendiente")</f>
        <v>#REF!</v>
      </c>
    </row>
    <row r="62" spans="2:5" x14ac:dyDescent="0.2">
      <c r="B62" s="99" t="s">
        <v>814</v>
      </c>
      <c r="C62" s="98" t="s">
        <v>815</v>
      </c>
      <c r="D62" s="98">
        <v>3</v>
      </c>
      <c r="E62" s="95" t="e">
        <f>IF(OR(C62=SIMULADOR!$B$62,C62=SIMULADOR!$B$67,C62=SIMULADOR!$B$72,C62=SIMULADOR!$B$73,C62=SIMULADOR!#REF!),"Aprobado","Pendiente")</f>
        <v>#REF!</v>
      </c>
    </row>
    <row r="63" spans="2:5" x14ac:dyDescent="0.2">
      <c r="B63" s="99" t="s">
        <v>816</v>
      </c>
      <c r="C63" s="98" t="s">
        <v>817</v>
      </c>
      <c r="D63" s="98">
        <v>4</v>
      </c>
      <c r="E63" s="95" t="e">
        <f>IF(OR(C63=SIMULADOR!$B$62,C63=SIMULADOR!$B$67,C63=SIMULADOR!$B$72,C63=SIMULADOR!$B$73,C63=SIMULADOR!#REF!),"Aprobado","Pendiente")</f>
        <v>#REF!</v>
      </c>
    </row>
    <row r="64" spans="2:5" x14ac:dyDescent="0.2">
      <c r="B64" s="99" t="s">
        <v>818</v>
      </c>
      <c r="C64" s="98" t="s">
        <v>819</v>
      </c>
      <c r="D64" s="98">
        <v>4</v>
      </c>
      <c r="E64" s="95" t="e">
        <f>IF(OR(C64=SIMULADOR!$B$62,C64=SIMULADOR!$B$67,C64=SIMULADOR!$B$72,C64=SIMULADOR!$B$73,C64=SIMULADOR!#REF!),"Aprobado","Pendiente")</f>
        <v>#REF!</v>
      </c>
    </row>
  </sheetData>
  <conditionalFormatting sqref="E2:E64">
    <cfRule type="expression" dxfId="0" priority="1">
      <formula>E2="Aprobado"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p d i V E z F i C u k A A A A 9 g A A A B I A H A B D b 2 5 m a W c v U G F j a 2 F n Z S 5 4 b W w g o h g A K K A U A A A A A A A A A A A A A A A A A A A A A A A A A A A A h Y 9 B D o I w F E S v Q r q n L W i M I Z + y M O 4 k I T E x b p v 6 h U Y o h h b L 3 V x 4 J K 8 g R l F 3 L u f N W 8 z c r z f I h q Y O L t h Z 3 Z q U R J S T A I 1 q D 9 q U K e n d M V y S T E A h 1 U m W G I y y s c l g D y m p n D s n j H n v q Z / R t i t Z z H n E 9 v l m q y p s J P n I + r 8 c a m O d N A q J g N 1 r j I h p x D l d z M d N w C Y I u T Z f I R 6 7 Z / s D Y d X X r u 9 Q o A 2 L N b A p A n t / E A 9 Q S w M E F A A C A A g A D p d i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6 X Y l Q o i k e 4 D g A A A B E A A A A T A B w A R m 9 y b X V s Y X M v U 2 V j d G l v b j E u b S C i G A A o o B Q A A A A A A A A A A A A A A A A A A A A A A A A A A A A r T k 0 u y c z P U w i G 0 I b W A F B L A Q I t A B Q A A g A I A A 6 X Y l R M x Y g r p A A A A P Y A A A A S A A A A A A A A A A A A A A A A A A A A A A B D b 2 5 m a W c v U G F j a 2 F n Z S 5 4 b W x Q S w E C L Q A U A A I A C A A O l 2 J U D 8 r p q 6 Q A A A D p A A A A E w A A A A A A A A A A A A A A A A D w A A A A W 0 N v b n R l b n R f V H l w Z X N d L n h t b F B L A Q I t A B Q A A g A I A A 6 X Y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1 f 0 h D w w 4 4 R 7 D i h j / c m F e w A A A A A A I A A A A A A B B m A A A A A Q A A I A A A A E c Y 6 W C m T m 4 Y y q + Q 9 m / t f Q 9 l n T r j 2 1 k t b 2 f m n B 6 d O P m A A A A A A A 6 A A A A A A g A A I A A A A O j 4 8 0 A 2 q 2 6 z u g K H a m u 5 P m D 3 C V L b O d + v m e M N e B m s 6 + s U U A A A A H R 1 l O F x d t d 0 V X t Q x J p M z w 2 Y 4 W k n X L D 3 6 b f 3 o D z P Y Z T g M j O S O 2 6 x E B / 5 o s 0 w j 1 U T C z h b 5 T H h p h I 8 J E F w + i K b e 3 f l d k s Z L w h 1 s 3 2 3 g 5 n M q W e U Q A A A A J v D I v / Q T g X R R 1 L D c O n Y X f N Y Z / c Z I B a G e N P R s + k f S O b T l o D P 0 n R Y O Z d F M A R f S a G e Z p s 8 A N r 0 O c l x v I 5 + 2 H V c y L I = < / D a t a M a s h u p > 
</file>

<file path=customXml/itemProps1.xml><?xml version="1.0" encoding="utf-8"?>
<ds:datastoreItem xmlns:ds="http://schemas.openxmlformats.org/officeDocument/2006/customXml" ds:itemID="{E95B3D72-B351-4C72-B8D7-34892FA01C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13</vt:i4>
      </vt:variant>
    </vt:vector>
  </HeadingPairs>
  <TitlesOfParts>
    <vt:vector size="20" baseType="lpstr">
      <vt:lpstr>SIMULADOR</vt:lpstr>
      <vt:lpstr>Hoja1</vt:lpstr>
      <vt:lpstr>Hoja2</vt:lpstr>
      <vt:lpstr>ABF Información general</vt:lpstr>
      <vt:lpstr>Normas</vt:lpstr>
      <vt:lpstr>Electivo (malla actual)</vt:lpstr>
      <vt:lpstr>Electivos</vt:lpstr>
      <vt:lpstr>'ABF Información general'!Área_de_impresión</vt:lpstr>
      <vt:lpstr>SIMULADOR!Área_de_impresión</vt:lpstr>
      <vt:lpstr>cred_aprob</vt:lpstr>
      <vt:lpstr>cred_pend</vt:lpstr>
      <vt:lpstr>Creditos</vt:lpstr>
      <vt:lpstr>CreditosEquiv</vt:lpstr>
      <vt:lpstr>CreditosNM</vt:lpstr>
      <vt:lpstr>Situacion</vt:lpstr>
      <vt:lpstr>SituacionNM</vt:lpstr>
      <vt:lpstr>Tipo</vt:lpstr>
      <vt:lpstr>Tipo2</vt:lpstr>
      <vt:lpstr>tot_cred_2014</vt:lpstr>
      <vt:lpstr>tot_cred_2015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PCSIRCOP@upc.edu.pe</dc:creator>
  <cp:keywords/>
  <dc:description/>
  <cp:lastModifiedBy>hansm</cp:lastModifiedBy>
  <cp:revision/>
  <dcterms:created xsi:type="dcterms:W3CDTF">2013-07-22T20:36:15Z</dcterms:created>
  <dcterms:modified xsi:type="dcterms:W3CDTF">2022-06-02T00:46:42Z</dcterms:modified>
  <cp:category/>
  <cp:contentStatus/>
</cp:coreProperties>
</file>